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1"/>
  </bookViews>
  <sheets>
    <sheet name="педагоги" sheetId="1" r:id="rId1"/>
    <sheet name="восспитатели" sheetId="2" r:id="rId2"/>
  </sheets>
  <definedNames>
    <definedName name="_xlnm.Print_Area" localSheetId="0">'педагоги'!$A$1:$AE$57</definedName>
  </definedNames>
  <calcPr fullCalcOnLoad="1"/>
</workbook>
</file>

<file path=xl/sharedStrings.xml><?xml version="1.0" encoding="utf-8"?>
<sst xmlns="http://schemas.openxmlformats.org/spreadsheetml/2006/main" count="281" uniqueCount="167">
  <si>
    <t>1-4</t>
  </si>
  <si>
    <t>5-9</t>
  </si>
  <si>
    <t>10-11</t>
  </si>
  <si>
    <t>итого:</t>
  </si>
  <si>
    <t>"Утверждаю"</t>
  </si>
  <si>
    <t>Приложение№1</t>
  </si>
  <si>
    <t>К инструкции о порядке исчисления заработной платы</t>
  </si>
  <si>
    <t>работников просвещения 2009  года</t>
  </si>
  <si>
    <t>№  п/п</t>
  </si>
  <si>
    <t>Ф.И.О</t>
  </si>
  <si>
    <t>Категория</t>
  </si>
  <si>
    <t>Коэффициент</t>
  </si>
  <si>
    <t>Число часов в неделю</t>
  </si>
  <si>
    <t>Доплата за проверку тетрадей</t>
  </si>
  <si>
    <t>Дополнительная оплата</t>
  </si>
  <si>
    <t>часы 5-9 (10%)</t>
  </si>
  <si>
    <t>часы 10-11</t>
  </si>
  <si>
    <t>ИТОГО:</t>
  </si>
  <si>
    <t>Должностной оклад (17697* коэф)</t>
  </si>
  <si>
    <t>Директор школы</t>
  </si>
  <si>
    <t>начальные классы</t>
  </si>
  <si>
    <t>Показатели</t>
  </si>
  <si>
    <t>Число классов</t>
  </si>
  <si>
    <t>Число учащихся</t>
  </si>
  <si>
    <t>Общее число часов преподавательской работы в неделю по тарификации</t>
  </si>
  <si>
    <t>Численность мальчиков</t>
  </si>
  <si>
    <t>Численность девочек</t>
  </si>
  <si>
    <t xml:space="preserve">Всего учащихся </t>
  </si>
  <si>
    <t>Заработная плата</t>
  </si>
  <si>
    <t>Сельские 25 %</t>
  </si>
  <si>
    <t xml:space="preserve">Главный экономист                                              Т. Белова </t>
  </si>
  <si>
    <t>Число класс комплектов</t>
  </si>
  <si>
    <t>1-4 классы</t>
  </si>
  <si>
    <t>5-9 классы</t>
  </si>
  <si>
    <t>10-11 классы</t>
  </si>
  <si>
    <t>часы 1-4 классы</t>
  </si>
  <si>
    <t>5-9 классы (10%)</t>
  </si>
  <si>
    <t>Прочие надбавки</t>
  </si>
  <si>
    <t>Педагогический стаж</t>
  </si>
  <si>
    <t>Итого  заработная  плата педагога  в месяц</t>
  </si>
  <si>
    <t>Всего заработная плата в месяц</t>
  </si>
  <si>
    <t>Заработная плата в месяц</t>
  </si>
  <si>
    <t xml:space="preserve">      Руководитель ГУ "Отдел образования "</t>
  </si>
  <si>
    <t xml:space="preserve">        ТАРИФИКАЦИОННЫЙ СПИСОК</t>
  </si>
  <si>
    <t>Занимаемая должность преподаваемого  предмета</t>
  </si>
  <si>
    <t xml:space="preserve">Образование </t>
  </si>
  <si>
    <t>заведующий мастерской</t>
  </si>
  <si>
    <t>заведующий кабинетом</t>
  </si>
  <si>
    <t>классное  руководство</t>
  </si>
  <si>
    <t>внеклассная работа</t>
  </si>
  <si>
    <t xml:space="preserve"> За категорию</t>
  </si>
  <si>
    <t>Антонова Галина Ивановна</t>
  </si>
  <si>
    <t>Ушакова Елена Александровна</t>
  </si>
  <si>
    <t>Мельникова Татьяна Владимировна</t>
  </si>
  <si>
    <t>Уразбекова Гульжан Кушербаевна</t>
  </si>
  <si>
    <t>Найман Татьяна Петровна</t>
  </si>
  <si>
    <t>Кулигина Наталья Владимировна</t>
  </si>
  <si>
    <t>Номеровская Наталья Ивановна</t>
  </si>
  <si>
    <t xml:space="preserve"> Аношкина Светлана Анатольевна</t>
  </si>
  <si>
    <t>Лазарева Валентина Николаевна</t>
  </si>
  <si>
    <t>Есимканов Азат Сагынганович</t>
  </si>
  <si>
    <t xml:space="preserve">английский язык                           </t>
  </si>
  <si>
    <t>Данияр Қайрат Мухаметжанұлы</t>
  </si>
  <si>
    <t>история                                               ЧОП</t>
  </si>
  <si>
    <t>Мельников Григорий Анатольевич</t>
  </si>
  <si>
    <t xml:space="preserve">физическая культура                    </t>
  </si>
  <si>
    <t>Вакансии</t>
  </si>
  <si>
    <t>география</t>
  </si>
  <si>
    <t xml:space="preserve">адрес школы:                                   Акмолинская область, Аккольский  район, с.Наумовка, ул.Алтынсарина 30         </t>
  </si>
  <si>
    <t>Г.И.Антонова</t>
  </si>
  <si>
    <t>зарплата</t>
  </si>
  <si>
    <t xml:space="preserve">педагог психолог                                                                                                                        </t>
  </si>
  <si>
    <t xml:space="preserve"> директор школы 1ст                     биология</t>
  </si>
  <si>
    <t>высшее/вторая</t>
  </si>
  <si>
    <t>высшее/высшая</t>
  </si>
  <si>
    <t>среднее специальное/первая</t>
  </si>
  <si>
    <t>химия</t>
  </si>
  <si>
    <t>высшее/первая</t>
  </si>
  <si>
    <t xml:space="preserve">русский язык                              </t>
  </si>
  <si>
    <t xml:space="preserve">самопознание </t>
  </si>
  <si>
    <t>высшее/б/к</t>
  </si>
  <si>
    <t xml:space="preserve">физика                                                                            </t>
  </si>
  <si>
    <t xml:space="preserve">математика                     </t>
  </si>
  <si>
    <t>НВП</t>
  </si>
  <si>
    <t>среднее специальное/вторая</t>
  </si>
  <si>
    <t>01 00 00</t>
  </si>
  <si>
    <t>Лазарев Юрий Анатольевич</t>
  </si>
  <si>
    <t>Басымова Гульжаухар Рахимовна</t>
  </si>
  <si>
    <t>0,5 зам.директора по УР    казахский язык и литература</t>
  </si>
  <si>
    <t>Сипульдина Жазира Кайсаламовна</t>
  </si>
  <si>
    <t>Рогозянская Виктория Викторовна</t>
  </si>
  <si>
    <t>ср.специальное/б/к</t>
  </si>
  <si>
    <t>высшее  /первая</t>
  </si>
  <si>
    <t xml:space="preserve">  математика</t>
  </si>
  <si>
    <t xml:space="preserve">  русский язык                                                                       </t>
  </si>
  <si>
    <t xml:space="preserve"> начальные классы             </t>
  </si>
  <si>
    <t>31 00 20</t>
  </si>
  <si>
    <t>27 06 25</t>
  </si>
  <si>
    <t>36 00 14</t>
  </si>
  <si>
    <t>20 10 00</t>
  </si>
  <si>
    <t>информатика</t>
  </si>
  <si>
    <t>01 сентября 2017 года</t>
  </si>
  <si>
    <t>на  01 сентября  2017  года</t>
  </si>
  <si>
    <t xml:space="preserve">                                        Учебный 2017-2018 год</t>
  </si>
  <si>
    <t xml:space="preserve">начальные классы   </t>
  </si>
  <si>
    <t>Лукьянова Татьяна Николаевна</t>
  </si>
  <si>
    <t>04 00 00</t>
  </si>
  <si>
    <t xml:space="preserve">ИЗО, черчение                           технология                                          </t>
  </si>
  <si>
    <t>Ушакова Виктория Юрьевна</t>
  </si>
  <si>
    <t>биология</t>
  </si>
  <si>
    <t>30 07 15</t>
  </si>
  <si>
    <t>38 07 12</t>
  </si>
  <si>
    <t>Шарипов Фарид Маратович</t>
  </si>
  <si>
    <t>Тилейхан Катила</t>
  </si>
  <si>
    <t>казахский язык и литература</t>
  </si>
  <si>
    <t>37 11 28</t>
  </si>
  <si>
    <t>09 00 00</t>
  </si>
  <si>
    <t>12 00 15</t>
  </si>
  <si>
    <t>44 00 00</t>
  </si>
  <si>
    <t>17 11 03</t>
  </si>
  <si>
    <t>20 00 02</t>
  </si>
  <si>
    <t>11 07 00</t>
  </si>
  <si>
    <t>06 00 00</t>
  </si>
  <si>
    <t>08 10 14</t>
  </si>
  <si>
    <t>0,5 зам.директора по ВР   0,5ст вожатая          технология                            музыка</t>
  </si>
  <si>
    <t>учитель английского языка</t>
  </si>
  <si>
    <t>учитель казахского языка</t>
  </si>
  <si>
    <t xml:space="preserve">В- 2-1                                            </t>
  </si>
  <si>
    <t xml:space="preserve">В- 2-4                                         </t>
  </si>
  <si>
    <t xml:space="preserve">В- 4-4                                           </t>
  </si>
  <si>
    <t xml:space="preserve">В- 2-3                                            </t>
  </si>
  <si>
    <t xml:space="preserve">В- 4-2                                            </t>
  </si>
  <si>
    <t xml:space="preserve">В-4-3                                            </t>
  </si>
  <si>
    <t xml:space="preserve">В- 2-3                                          </t>
  </si>
  <si>
    <t xml:space="preserve">В- 4-4                                            </t>
  </si>
  <si>
    <t xml:space="preserve">В- 2-2                                            </t>
  </si>
  <si>
    <t xml:space="preserve">В- 2-3                                           </t>
  </si>
  <si>
    <t xml:space="preserve">В- 2-2                                     </t>
  </si>
  <si>
    <t xml:space="preserve">В- 2-2                                           </t>
  </si>
  <si>
    <t xml:space="preserve">В- 2-2                                         </t>
  </si>
  <si>
    <t xml:space="preserve">В- 2-4                                            </t>
  </si>
  <si>
    <t xml:space="preserve">В- 2-4                                           </t>
  </si>
  <si>
    <t>высшее высшая</t>
  </si>
  <si>
    <t xml:space="preserve">               Наумовская СШ-Сад</t>
  </si>
  <si>
    <t>______________К.Ашимов</t>
  </si>
  <si>
    <t>1 год</t>
  </si>
  <si>
    <t>2 года 7 мес</t>
  </si>
  <si>
    <t>высшее/ вторая</t>
  </si>
  <si>
    <t>______________Ашимов К.К.</t>
  </si>
  <si>
    <t>адрес школы:                                   Акмолинская область, Аккольский  район, с.Новорыбинка, ул.Стрельцова,8</t>
  </si>
  <si>
    <t>Контарбаева Гульнар Саметовна</t>
  </si>
  <si>
    <t xml:space="preserve">воспитатель д/с (1ст.)        </t>
  </si>
  <si>
    <t>Шишковская Наталья Сергеевна</t>
  </si>
  <si>
    <t>среднее специальное/б/к</t>
  </si>
  <si>
    <t>Жетписбай Мария Журсенбекқызы</t>
  </si>
  <si>
    <t xml:space="preserve">               ГУ "Новорыбинская средняя школа-сад"</t>
  </si>
  <si>
    <t xml:space="preserve">     ТАРИФИКАЦИОННЫЙ СПИСОК</t>
  </si>
  <si>
    <t>В-4-4</t>
  </si>
  <si>
    <t>В-4-3</t>
  </si>
  <si>
    <t>В-3-3</t>
  </si>
  <si>
    <t>Бардаль Олеся Ивановна</t>
  </si>
  <si>
    <t>Главный экономист</t>
  </si>
  <si>
    <t xml:space="preserve">                                        Учебный 2019-2020 год</t>
  </si>
  <si>
    <t>Полищук Кристина Кайратовна</t>
  </si>
  <si>
    <t>Темирханова Милана Нурмагомедовна</t>
  </si>
  <si>
    <t>на  01 сентября 2019  года</t>
  </si>
  <si>
    <t>01 сентября 2019года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</si>
</sst>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#,##0.00_р_."/>
    <numFmt numFmtId="189" formatCode="0.0"/>
    <numFmt numFmtId="190" formatCode="[$-FC19]d\ mmmm\ yyyy\ &quot;г.&quot;"/>
    <numFmt numFmtId="191" formatCode="#,##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28"/>
      <name val="Arial Cyr"/>
      <family val="2"/>
    </font>
    <font>
      <sz val="2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2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/>
    </xf>
    <xf numFmtId="49" fontId="25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 vertical="top"/>
    </xf>
    <xf numFmtId="1" fontId="24" fillId="0" borderId="0" xfId="0" applyNumberFormat="1" applyFont="1" applyFill="1" applyAlignment="1">
      <alignment horizontal="left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textRotation="90"/>
    </xf>
    <xf numFmtId="0" fontId="24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wrapText="1"/>
    </xf>
    <xf numFmtId="1" fontId="24" fillId="0" borderId="18" xfId="0" applyNumberFormat="1" applyFont="1" applyFill="1" applyBorder="1" applyAlignment="1">
      <alignment horizontal="center" wrapText="1"/>
    </xf>
    <xf numFmtId="0" fontId="24" fillId="0" borderId="18" xfId="0" applyFont="1" applyFill="1" applyBorder="1" applyAlignment="1">
      <alignment/>
    </xf>
    <xf numFmtId="1" fontId="24" fillId="0" borderId="18" xfId="0" applyNumberFormat="1" applyFont="1" applyFill="1" applyBorder="1" applyAlignment="1">
      <alignment/>
    </xf>
    <xf numFmtId="191" fontId="25" fillId="0" borderId="18" xfId="0" applyNumberFormat="1" applyFont="1" applyFill="1" applyBorder="1" applyAlignment="1">
      <alignment/>
    </xf>
    <xf numFmtId="2" fontId="27" fillId="0" borderId="20" xfId="0" applyNumberFormat="1" applyFont="1" applyFill="1" applyBorder="1" applyAlignment="1">
      <alignment/>
    </xf>
    <xf numFmtId="0" fontId="24" fillId="0" borderId="18" xfId="0" applyFont="1" applyFill="1" applyBorder="1" applyAlignment="1">
      <alignment vertical="top"/>
    </xf>
    <xf numFmtId="2" fontId="24" fillId="0" borderId="18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1" fontId="25" fillId="0" borderId="18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right"/>
    </xf>
    <xf numFmtId="0" fontId="21" fillId="0" borderId="18" xfId="0" applyFont="1" applyFill="1" applyBorder="1" applyAlignment="1">
      <alignment wrapText="1"/>
    </xf>
    <xf numFmtId="49" fontId="24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 vertical="top"/>
    </xf>
    <xf numFmtId="0" fontId="25" fillId="0" borderId="12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vertical="top"/>
    </xf>
    <xf numFmtId="0" fontId="24" fillId="0" borderId="21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vertical="top"/>
    </xf>
    <xf numFmtId="2" fontId="27" fillId="0" borderId="0" xfId="0" applyNumberFormat="1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wrapText="1"/>
    </xf>
    <xf numFmtId="2" fontId="24" fillId="0" borderId="18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wrapText="1"/>
    </xf>
    <xf numFmtId="1" fontId="24" fillId="0" borderId="18" xfId="0" applyNumberFormat="1" applyFont="1" applyFill="1" applyBorder="1" applyAlignment="1">
      <alignment horizontal="center"/>
    </xf>
    <xf numFmtId="191" fontId="25" fillId="0" borderId="18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center"/>
    </xf>
    <xf numFmtId="191" fontId="30" fillId="0" borderId="18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24" fillId="0" borderId="22" xfId="0" applyFont="1" applyFill="1" applyBorder="1" applyAlignment="1">
      <alignment/>
    </xf>
    <xf numFmtId="191" fontId="24" fillId="0" borderId="18" xfId="0" applyNumberFormat="1" applyFont="1" applyFill="1" applyBorder="1" applyAlignment="1">
      <alignment/>
    </xf>
    <xf numFmtId="0" fontId="24" fillId="24" borderId="18" xfId="0" applyFont="1" applyFill="1" applyBorder="1" applyAlignment="1">
      <alignment wrapText="1"/>
    </xf>
    <xf numFmtId="1" fontId="24" fillId="24" borderId="18" xfId="0" applyNumberFormat="1" applyFont="1" applyFill="1" applyBorder="1" applyAlignment="1">
      <alignment horizontal="center" wrapText="1"/>
    </xf>
    <xf numFmtId="0" fontId="21" fillId="24" borderId="18" xfId="0" applyFont="1" applyFill="1" applyBorder="1" applyAlignment="1">
      <alignment wrapText="1"/>
    </xf>
    <xf numFmtId="0" fontId="24" fillId="24" borderId="18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vertical="top"/>
    </xf>
    <xf numFmtId="0" fontId="24" fillId="0" borderId="21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/>
    </xf>
    <xf numFmtId="0" fontId="24" fillId="0" borderId="22" xfId="0" applyFont="1" applyFill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top"/>
    </xf>
    <xf numFmtId="2" fontId="25" fillId="0" borderId="24" xfId="0" applyNumberFormat="1" applyFont="1" applyFill="1" applyBorder="1" applyAlignment="1">
      <alignment wrapText="1"/>
    </xf>
    <xf numFmtId="2" fontId="25" fillId="0" borderId="25" xfId="0" applyNumberFormat="1" applyFont="1" applyFill="1" applyBorder="1" applyAlignment="1">
      <alignment wrapText="1"/>
    </xf>
    <xf numFmtId="2" fontId="25" fillId="0" borderId="26" xfId="0" applyNumberFormat="1" applyFont="1" applyFill="1" applyBorder="1" applyAlignment="1">
      <alignment wrapText="1"/>
    </xf>
    <xf numFmtId="2" fontId="24" fillId="0" borderId="27" xfId="0" applyNumberFormat="1" applyFont="1" applyFill="1" applyBorder="1" applyAlignment="1">
      <alignment horizontal="left" wrapText="1"/>
    </xf>
    <xf numFmtId="2" fontId="24" fillId="0" borderId="28" xfId="0" applyNumberFormat="1" applyFont="1" applyFill="1" applyBorder="1" applyAlignment="1">
      <alignment horizontal="left" wrapText="1"/>
    </xf>
    <xf numFmtId="2" fontId="24" fillId="0" borderId="20" xfId="0" applyNumberFormat="1" applyFont="1" applyFill="1" applyBorder="1" applyAlignment="1">
      <alignment horizontal="left" wrapText="1"/>
    </xf>
    <xf numFmtId="0" fontId="25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textRotation="90" wrapText="1"/>
    </xf>
    <xf numFmtId="2" fontId="25" fillId="0" borderId="29" xfId="0" applyNumberFormat="1" applyFont="1" applyFill="1" applyBorder="1" applyAlignment="1">
      <alignment wrapText="1"/>
    </xf>
    <xf numFmtId="2" fontId="25" fillId="0" borderId="30" xfId="0" applyNumberFormat="1" applyFont="1" applyFill="1" applyBorder="1" applyAlignment="1">
      <alignment wrapText="1"/>
    </xf>
    <xf numFmtId="2" fontId="25" fillId="0" borderId="31" xfId="0" applyNumberFormat="1" applyFont="1" applyFill="1" applyBorder="1" applyAlignment="1">
      <alignment wrapText="1"/>
    </xf>
    <xf numFmtId="2" fontId="24" fillId="0" borderId="32" xfId="0" applyNumberFormat="1" applyFont="1" applyFill="1" applyBorder="1" applyAlignment="1">
      <alignment wrapText="1"/>
    </xf>
    <xf numFmtId="2" fontId="24" fillId="0" borderId="33" xfId="0" applyNumberFormat="1" applyFont="1" applyFill="1" applyBorder="1" applyAlignment="1">
      <alignment wrapText="1"/>
    </xf>
    <xf numFmtId="2" fontId="24" fillId="0" borderId="34" xfId="0" applyNumberFormat="1" applyFont="1" applyFill="1" applyBorder="1" applyAlignment="1">
      <alignment wrapText="1"/>
    </xf>
    <xf numFmtId="0" fontId="25" fillId="0" borderId="22" xfId="0" applyFont="1" applyFill="1" applyBorder="1" applyAlignment="1">
      <alignment horizontal="center" textRotation="90" wrapText="1"/>
    </xf>
    <xf numFmtId="0" fontId="25" fillId="0" borderId="21" xfId="0" applyFont="1" applyFill="1" applyBorder="1" applyAlignment="1">
      <alignment horizontal="center" textRotation="90" wrapText="1"/>
    </xf>
    <xf numFmtId="0" fontId="30" fillId="0" borderId="0" xfId="0" applyFont="1" applyFill="1" applyAlignment="1">
      <alignment horizontal="left"/>
    </xf>
    <xf numFmtId="0" fontId="25" fillId="0" borderId="18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35" xfId="0" applyFont="1" applyFill="1" applyBorder="1" applyAlignment="1">
      <alignment/>
    </xf>
    <xf numFmtId="2" fontId="24" fillId="0" borderId="37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vertical="top"/>
    </xf>
    <xf numFmtId="2" fontId="24" fillId="0" borderId="27" xfId="0" applyNumberFormat="1" applyFont="1" applyFill="1" applyBorder="1" applyAlignment="1">
      <alignment horizontal="right" wrapText="1"/>
    </xf>
    <xf numFmtId="2" fontId="24" fillId="0" borderId="28" xfId="0" applyNumberFormat="1" applyFont="1" applyFill="1" applyBorder="1" applyAlignment="1">
      <alignment horizontal="right" wrapText="1"/>
    </xf>
    <xf numFmtId="2" fontId="24" fillId="0" borderId="20" xfId="0" applyNumberFormat="1" applyFont="1" applyFill="1" applyBorder="1" applyAlignment="1">
      <alignment horizontal="right" wrapText="1"/>
    </xf>
    <xf numFmtId="1" fontId="25" fillId="0" borderId="22" xfId="0" applyNumberFormat="1" applyFont="1" applyFill="1" applyBorder="1" applyAlignment="1">
      <alignment horizontal="center" vertical="center" wrapText="1"/>
    </xf>
    <xf numFmtId="1" fontId="25" fillId="0" borderId="21" xfId="0" applyNumberFormat="1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textRotation="90" wrapText="1"/>
    </xf>
    <xf numFmtId="2" fontId="24" fillId="0" borderId="40" xfId="0" applyNumberFormat="1" applyFont="1" applyFill="1" applyBorder="1" applyAlignment="1">
      <alignment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36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6"/>
  <sheetViews>
    <sheetView view="pageBreakPreview" zoomScale="60" zoomScalePageLayoutView="0" workbookViewId="0" topLeftCell="A1">
      <selection activeCell="E11" sqref="E11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26.125" style="1" customWidth="1"/>
    <col min="4" max="4" width="22.375" style="1" customWidth="1"/>
    <col min="5" max="5" width="18.375" style="2" customWidth="1"/>
    <col min="6" max="6" width="10.375" style="1" customWidth="1"/>
    <col min="7" max="7" width="11.25390625" style="1" customWidth="1"/>
    <col min="8" max="8" width="12.75390625" style="1" customWidth="1"/>
    <col min="9" max="9" width="10.625" style="1" customWidth="1"/>
    <col min="10" max="10" width="10.00390625" style="1" customWidth="1"/>
    <col min="11" max="11" width="11.00390625" style="1" customWidth="1"/>
    <col min="12" max="12" width="14.00390625" style="1" customWidth="1"/>
    <col min="13" max="13" width="15.25390625" style="1" customWidth="1"/>
    <col min="14" max="14" width="12.75390625" style="1" customWidth="1"/>
    <col min="15" max="15" width="10.875" style="1" customWidth="1"/>
    <col min="16" max="16" width="7.00390625" style="1" customWidth="1"/>
    <col min="17" max="17" width="7.25390625" style="1" customWidth="1"/>
    <col min="18" max="18" width="10.375" style="1" customWidth="1"/>
    <col min="19" max="19" width="6.375" style="1" customWidth="1"/>
    <col min="20" max="20" width="7.375" style="1" customWidth="1"/>
    <col min="21" max="21" width="21.625" style="1" customWidth="1"/>
    <col min="22" max="22" width="12.625" style="1" customWidth="1"/>
    <col min="23" max="23" width="13.75390625" style="1" customWidth="1"/>
    <col min="24" max="24" width="7.75390625" style="1" customWidth="1"/>
    <col min="25" max="25" width="12.125" style="1" customWidth="1"/>
    <col min="26" max="26" width="14.00390625" style="1" customWidth="1"/>
    <col min="27" max="27" width="19.625" style="1" customWidth="1"/>
    <col min="28" max="28" width="16.25390625" style="1" customWidth="1"/>
    <col min="29" max="29" width="15.125" style="1" customWidth="1"/>
    <col min="30" max="30" width="28.25390625" style="1" customWidth="1"/>
    <col min="31" max="31" width="8.75390625" style="1" hidden="1" customWidth="1"/>
    <col min="32" max="16384" width="9.125" style="1" customWidth="1"/>
  </cols>
  <sheetData>
    <row r="1" ht="1.5" customHeight="1" thickBot="1"/>
    <row r="2" spans="28:31" ht="18.75" hidden="1" thickBot="1">
      <c r="AB2" s="124"/>
      <c r="AC2" s="124"/>
      <c r="AD2" s="124"/>
      <c r="AE2" s="3" t="s">
        <v>3</v>
      </c>
    </row>
    <row r="3" spans="1:31" s="4" customFormat="1" ht="32.25" customHeight="1">
      <c r="A3" s="48"/>
      <c r="B3" s="49" t="s">
        <v>4</v>
      </c>
      <c r="C3" s="48"/>
      <c r="D3" s="10"/>
      <c r="E3" s="12"/>
      <c r="F3" s="92" t="s">
        <v>5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04" t="s">
        <v>21</v>
      </c>
      <c r="X3" s="105"/>
      <c r="Y3" s="106"/>
      <c r="Z3" s="55">
        <v>0</v>
      </c>
      <c r="AA3" s="56" t="s">
        <v>0</v>
      </c>
      <c r="AB3" s="56" t="s">
        <v>1</v>
      </c>
      <c r="AC3" s="56" t="s">
        <v>2</v>
      </c>
      <c r="AD3" s="15"/>
      <c r="AE3" s="10"/>
    </row>
    <row r="4" spans="1:31" s="4" customFormat="1" ht="26.25" customHeight="1">
      <c r="A4" s="117" t="s">
        <v>42</v>
      </c>
      <c r="B4" s="117"/>
      <c r="C4" s="117"/>
      <c r="D4" s="10"/>
      <c r="E4" s="12"/>
      <c r="F4" s="92" t="s">
        <v>6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107" t="s">
        <v>22</v>
      </c>
      <c r="X4" s="108"/>
      <c r="Y4" s="109"/>
      <c r="Z4" s="57"/>
      <c r="AA4" s="57">
        <v>4</v>
      </c>
      <c r="AB4" s="57">
        <v>5</v>
      </c>
      <c r="AC4" s="58">
        <v>2</v>
      </c>
      <c r="AD4" s="15"/>
      <c r="AE4" s="10"/>
    </row>
    <row r="5" spans="1:31" s="4" customFormat="1" ht="26.25" customHeight="1">
      <c r="A5" s="51"/>
      <c r="B5" s="50"/>
      <c r="C5" s="51"/>
      <c r="D5" s="10"/>
      <c r="E5" s="12"/>
      <c r="F5" s="92" t="s">
        <v>7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107" t="s">
        <v>31</v>
      </c>
      <c r="X5" s="108"/>
      <c r="Y5" s="109"/>
      <c r="Z5" s="57"/>
      <c r="AA5" s="57">
        <v>4</v>
      </c>
      <c r="AB5" s="57">
        <v>5</v>
      </c>
      <c r="AC5" s="58">
        <v>2</v>
      </c>
      <c r="AD5" s="15"/>
      <c r="AE5" s="10"/>
    </row>
    <row r="6" spans="1:31" s="4" customFormat="1" ht="23.25" customHeight="1">
      <c r="A6" s="52"/>
      <c r="B6" s="53" t="s">
        <v>144</v>
      </c>
      <c r="C6" s="51"/>
      <c r="D6" s="10"/>
      <c r="E6" s="12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07" t="s">
        <v>23</v>
      </c>
      <c r="X6" s="108"/>
      <c r="Y6" s="109"/>
      <c r="Z6" s="57"/>
      <c r="AA6" s="57">
        <v>32</v>
      </c>
      <c r="AB6" s="57">
        <v>41</v>
      </c>
      <c r="AC6" s="58">
        <v>3</v>
      </c>
      <c r="AD6" s="15"/>
      <c r="AE6" s="10"/>
    </row>
    <row r="7" spans="1:31" s="4" customFormat="1" ht="41.25" customHeight="1">
      <c r="A7" s="51"/>
      <c r="B7" s="54" t="s">
        <v>101</v>
      </c>
      <c r="C7" s="51"/>
      <c r="D7" s="19"/>
      <c r="E7" s="23"/>
      <c r="F7" s="115" t="s">
        <v>43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6"/>
      <c r="W7" s="107" t="s">
        <v>24</v>
      </c>
      <c r="X7" s="108"/>
      <c r="Y7" s="109"/>
      <c r="Z7" s="57"/>
      <c r="AA7" s="57">
        <v>107</v>
      </c>
      <c r="AB7" s="57">
        <v>180</v>
      </c>
      <c r="AC7" s="58">
        <v>78</v>
      </c>
      <c r="AD7" s="15"/>
      <c r="AE7" s="10"/>
    </row>
    <row r="8" spans="1:31" s="4" customFormat="1" ht="27.75" customHeight="1">
      <c r="A8" s="10"/>
      <c r="B8" s="19"/>
      <c r="C8" s="19"/>
      <c r="D8" s="19"/>
      <c r="E8" s="2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07" t="s">
        <v>25</v>
      </c>
      <c r="X8" s="108"/>
      <c r="Y8" s="109"/>
      <c r="Z8" s="57"/>
      <c r="AA8" s="57">
        <v>18</v>
      </c>
      <c r="AB8" s="57">
        <v>18</v>
      </c>
      <c r="AC8" s="58">
        <v>1</v>
      </c>
      <c r="AD8" s="15"/>
      <c r="AE8" s="10"/>
    </row>
    <row r="9" spans="1:31" s="4" customFormat="1" ht="39.75" customHeight="1">
      <c r="A9" s="10"/>
      <c r="B9" s="121" t="s">
        <v>143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2"/>
      <c r="W9" s="107" t="s">
        <v>26</v>
      </c>
      <c r="X9" s="108"/>
      <c r="Y9" s="109"/>
      <c r="Z9" s="57"/>
      <c r="AA9" s="57">
        <v>14</v>
      </c>
      <c r="AB9" s="57">
        <v>23</v>
      </c>
      <c r="AC9" s="58">
        <v>2</v>
      </c>
      <c r="AD9" s="15"/>
      <c r="AE9" s="10"/>
    </row>
    <row r="10" spans="1:31" s="4" customFormat="1" ht="27" customHeight="1">
      <c r="A10" s="10"/>
      <c r="B10" s="19"/>
      <c r="C10" s="19"/>
      <c r="D10" s="19"/>
      <c r="E10" s="2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95" t="s">
        <v>27</v>
      </c>
      <c r="X10" s="96"/>
      <c r="Y10" s="97"/>
      <c r="Z10" s="67"/>
      <c r="AA10" s="67">
        <v>32</v>
      </c>
      <c r="AB10" s="67">
        <v>41</v>
      </c>
      <c r="AC10" s="68">
        <v>3</v>
      </c>
      <c r="AD10" s="15"/>
      <c r="AE10" s="10"/>
    </row>
    <row r="11" spans="1:31" s="4" customFormat="1" ht="24.75" customHeight="1">
      <c r="A11" s="10"/>
      <c r="B11" s="19"/>
      <c r="C11" s="19"/>
      <c r="D11" s="19"/>
      <c r="E11" s="23"/>
      <c r="F11" s="118" t="s">
        <v>102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98"/>
      <c r="X11" s="99"/>
      <c r="Y11" s="100"/>
      <c r="Z11" s="69"/>
      <c r="AA11" s="70"/>
      <c r="AB11" s="70"/>
      <c r="AC11" s="71"/>
      <c r="AD11" s="15"/>
      <c r="AE11" s="10"/>
    </row>
    <row r="12" spans="1:31" s="4" customFormat="1" ht="25.5" customHeight="1">
      <c r="A12" s="10"/>
      <c r="B12" s="19"/>
      <c r="C12" s="19"/>
      <c r="D12" s="19"/>
      <c r="E12" s="23"/>
      <c r="F12" s="78"/>
      <c r="G12" s="78"/>
      <c r="H12" s="78"/>
      <c r="I12" s="78"/>
      <c r="J12" s="78"/>
      <c r="K12" s="78"/>
      <c r="L12" s="112" t="s">
        <v>103</v>
      </c>
      <c r="M12" s="112"/>
      <c r="N12" s="112"/>
      <c r="O12" s="112"/>
      <c r="P12" s="112"/>
      <c r="Q12" s="112"/>
      <c r="R12" s="78"/>
      <c r="S12" s="78"/>
      <c r="T12" s="78"/>
      <c r="U12" s="78"/>
      <c r="V12" s="78"/>
      <c r="W12" s="131"/>
      <c r="X12" s="132"/>
      <c r="Y12" s="133"/>
      <c r="Z12" s="31"/>
      <c r="AA12" s="31"/>
      <c r="AB12" s="31"/>
      <c r="AC12" s="31"/>
      <c r="AD12" s="15"/>
      <c r="AE12" s="10"/>
    </row>
    <row r="13" spans="1:31" s="4" customFormat="1" ht="24.75" customHeight="1">
      <c r="A13" s="10"/>
      <c r="B13" s="19"/>
      <c r="C13" s="19"/>
      <c r="D13" s="19"/>
      <c r="E13" s="2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5"/>
      <c r="X13" s="10"/>
      <c r="Y13" s="10"/>
      <c r="Z13" s="10"/>
      <c r="AA13" s="125"/>
      <c r="AB13" s="125"/>
      <c r="AC13" s="125"/>
      <c r="AD13" s="125"/>
      <c r="AE13" s="126"/>
    </row>
    <row r="14" spans="1:31" s="4" customFormat="1" ht="28.5" customHeight="1">
      <c r="A14" s="10"/>
      <c r="B14" s="19"/>
      <c r="C14" s="19"/>
      <c r="D14" s="19"/>
      <c r="E14" s="23"/>
      <c r="F14" s="120" t="s">
        <v>68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5"/>
      <c r="X14" s="10"/>
      <c r="Y14" s="10"/>
      <c r="Z14" s="10"/>
      <c r="AA14" s="125"/>
      <c r="AB14" s="125"/>
      <c r="AC14" s="125"/>
      <c r="AD14" s="125"/>
      <c r="AE14" s="126"/>
    </row>
    <row r="15" spans="1:31" s="4" customFormat="1" ht="22.5" customHeight="1">
      <c r="A15" s="10"/>
      <c r="B15" s="10"/>
      <c r="C15" s="10"/>
      <c r="D15" s="10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5"/>
      <c r="AB15" s="125"/>
      <c r="AC15" s="125"/>
      <c r="AD15" s="125"/>
      <c r="AE15" s="126"/>
    </row>
    <row r="16" spans="1:31" s="4" customFormat="1" ht="1.5" customHeight="1" hidden="1">
      <c r="A16" s="10"/>
      <c r="B16" s="10"/>
      <c r="C16" s="10"/>
      <c r="D16" s="10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5"/>
      <c r="AB16" s="125"/>
      <c r="AC16" s="125"/>
      <c r="AD16" s="125"/>
      <c r="AE16" s="126"/>
    </row>
    <row r="17" spans="1:31" s="4" customFormat="1" ht="34.5" hidden="1">
      <c r="A17" s="10"/>
      <c r="B17" s="10"/>
      <c r="C17" s="10"/>
      <c r="D17" s="10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27"/>
      <c r="AC17" s="127"/>
      <c r="AD17" s="127"/>
      <c r="AE17" s="18"/>
    </row>
    <row r="18" spans="1:31" s="4" customFormat="1" ht="34.5" hidden="1">
      <c r="A18" s="10"/>
      <c r="B18" s="10"/>
      <c r="C18" s="10"/>
      <c r="D18" s="10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27"/>
      <c r="AC18" s="127"/>
      <c r="AD18" s="127"/>
      <c r="AE18" s="18"/>
    </row>
    <row r="19" spans="1:31" s="4" customFormat="1" ht="32.25" customHeight="1" hidden="1" thickBot="1">
      <c r="A19" s="10"/>
      <c r="B19" s="10"/>
      <c r="C19" s="10"/>
      <c r="D19" s="10"/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39"/>
      <c r="AC19" s="139"/>
      <c r="AD19" s="139"/>
      <c r="AE19" s="28"/>
    </row>
    <row r="20" spans="1:31" s="4" customFormat="1" ht="34.5" hidden="1">
      <c r="A20" s="10"/>
      <c r="B20" s="10"/>
      <c r="C20" s="10"/>
      <c r="D20" s="10"/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4" customFormat="1" ht="42.75" customHeight="1">
      <c r="A21" s="101" t="s">
        <v>8</v>
      </c>
      <c r="B21" s="102" t="s">
        <v>9</v>
      </c>
      <c r="C21" s="102" t="s">
        <v>44</v>
      </c>
      <c r="D21" s="102" t="s">
        <v>45</v>
      </c>
      <c r="E21" s="134" t="s">
        <v>18</v>
      </c>
      <c r="F21" s="103" t="s">
        <v>10</v>
      </c>
      <c r="G21" s="103" t="s">
        <v>11</v>
      </c>
      <c r="H21" s="110" t="s">
        <v>38</v>
      </c>
      <c r="I21" s="113" t="s">
        <v>12</v>
      </c>
      <c r="J21" s="113"/>
      <c r="K21" s="113"/>
      <c r="L21" s="113" t="s">
        <v>41</v>
      </c>
      <c r="M21" s="113"/>
      <c r="N21" s="113"/>
      <c r="O21" s="129" t="s">
        <v>13</v>
      </c>
      <c r="P21" s="129"/>
      <c r="Q21" s="129"/>
      <c r="R21" s="129"/>
      <c r="S21" s="129"/>
      <c r="T21" s="129"/>
      <c r="U21" s="102" t="s">
        <v>39</v>
      </c>
      <c r="V21" s="114" t="s">
        <v>14</v>
      </c>
      <c r="W21" s="114"/>
      <c r="X21" s="114"/>
      <c r="Y21" s="114"/>
      <c r="Z21" s="114"/>
      <c r="AA21" s="114"/>
      <c r="AB21" s="138" t="s">
        <v>28</v>
      </c>
      <c r="AC21" s="138" t="s">
        <v>29</v>
      </c>
      <c r="AD21" s="102" t="s">
        <v>40</v>
      </c>
      <c r="AE21" s="136"/>
    </row>
    <row r="22" spans="1:31" s="4" customFormat="1" ht="153.75" customHeight="1">
      <c r="A22" s="101"/>
      <c r="B22" s="102"/>
      <c r="C22" s="102"/>
      <c r="D22" s="102"/>
      <c r="E22" s="135"/>
      <c r="F22" s="103"/>
      <c r="G22" s="103"/>
      <c r="H22" s="111"/>
      <c r="I22" s="30" t="s">
        <v>32</v>
      </c>
      <c r="J22" s="30" t="s">
        <v>33</v>
      </c>
      <c r="K22" s="30" t="s">
        <v>34</v>
      </c>
      <c r="L22" s="30" t="s">
        <v>32</v>
      </c>
      <c r="M22" s="30" t="s">
        <v>33</v>
      </c>
      <c r="N22" s="30" t="s">
        <v>34</v>
      </c>
      <c r="O22" s="30" t="s">
        <v>35</v>
      </c>
      <c r="P22" s="30" t="s">
        <v>70</v>
      </c>
      <c r="Q22" s="30" t="s">
        <v>15</v>
      </c>
      <c r="R22" s="30" t="s">
        <v>36</v>
      </c>
      <c r="S22" s="30" t="s">
        <v>16</v>
      </c>
      <c r="T22" s="30" t="s">
        <v>34</v>
      </c>
      <c r="U22" s="102"/>
      <c r="V22" s="29" t="s">
        <v>48</v>
      </c>
      <c r="W22" s="29" t="s">
        <v>47</v>
      </c>
      <c r="X22" s="29" t="s">
        <v>49</v>
      </c>
      <c r="Y22" s="29" t="s">
        <v>46</v>
      </c>
      <c r="Z22" s="29" t="s">
        <v>50</v>
      </c>
      <c r="AA22" s="29" t="s">
        <v>37</v>
      </c>
      <c r="AB22" s="138"/>
      <c r="AC22" s="138"/>
      <c r="AD22" s="102"/>
      <c r="AE22" s="137"/>
    </row>
    <row r="23" spans="1:31" s="4" customFormat="1" ht="32.25" customHeight="1">
      <c r="A23" s="31">
        <v>1</v>
      </c>
      <c r="B23" s="38" t="s">
        <v>51</v>
      </c>
      <c r="C23" s="32" t="s">
        <v>72</v>
      </c>
      <c r="D23" s="32" t="s">
        <v>92</v>
      </c>
      <c r="E23" s="33">
        <f>17697*G23</f>
        <v>76097.09999999999</v>
      </c>
      <c r="F23" s="72" t="s">
        <v>127</v>
      </c>
      <c r="G23" s="65">
        <v>4.3</v>
      </c>
      <c r="H23" s="31" t="s">
        <v>115</v>
      </c>
      <c r="I23" s="31"/>
      <c r="J23" s="31">
        <v>4</v>
      </c>
      <c r="K23" s="31">
        <v>4</v>
      </c>
      <c r="L23" s="73">
        <f>SUM(I23/18*G23*17697)</f>
        <v>0</v>
      </c>
      <c r="M23" s="73">
        <f aca="true" t="shared" si="0" ref="M23:M52">SUM(J23/18*G23*17697)</f>
        <v>16910.466666666667</v>
      </c>
      <c r="N23" s="73">
        <f>SUM(K23/18*G23*17697)</f>
        <v>16910.466666666667</v>
      </c>
      <c r="O23" s="31"/>
      <c r="P23" s="73">
        <f>SUM(17697/18*0.1*O23)</f>
        <v>0</v>
      </c>
      <c r="Q23" s="31">
        <v>4</v>
      </c>
      <c r="R23" s="73">
        <f>SUM(17697/18*0.1*Q23)</f>
        <v>393.26666666666665</v>
      </c>
      <c r="S23" s="31">
        <v>4</v>
      </c>
      <c r="T23" s="73">
        <f>SUM(17697/18*0.1*S23)</f>
        <v>393.26666666666665</v>
      </c>
      <c r="U23" s="73">
        <f>SUM(L23+M23+N23+P23+T23+R23)</f>
        <v>34607.466666666674</v>
      </c>
      <c r="V23" s="31"/>
      <c r="W23" s="31"/>
      <c r="X23" s="31"/>
      <c r="Y23" s="31"/>
      <c r="Z23" s="31"/>
      <c r="AA23" s="31"/>
      <c r="AB23" s="73">
        <f aca="true" t="shared" si="1" ref="AB23:AB52">AA23+Z23+Y23+X23+W23+V23+U23</f>
        <v>34607.466666666674</v>
      </c>
      <c r="AC23" s="73">
        <f>SUM((L23+M23+N23)*25/100)</f>
        <v>8455.233333333334</v>
      </c>
      <c r="AD23" s="74">
        <f>+AC23+AB23</f>
        <v>43062.70000000001</v>
      </c>
      <c r="AE23" s="37"/>
    </row>
    <row r="24" spans="1:31" s="4" customFormat="1" ht="32.25" customHeight="1">
      <c r="A24" s="31">
        <v>2</v>
      </c>
      <c r="B24" s="38" t="s">
        <v>87</v>
      </c>
      <c r="C24" s="32" t="s">
        <v>88</v>
      </c>
      <c r="D24" s="32" t="s">
        <v>80</v>
      </c>
      <c r="E24" s="33">
        <f>17697*G24</f>
        <v>55568.58</v>
      </c>
      <c r="F24" s="72" t="s">
        <v>128</v>
      </c>
      <c r="G24" s="65">
        <v>3.14</v>
      </c>
      <c r="H24" s="31" t="s">
        <v>145</v>
      </c>
      <c r="I24" s="31">
        <v>5</v>
      </c>
      <c r="J24" s="31">
        <v>11</v>
      </c>
      <c r="K24" s="31">
        <v>2</v>
      </c>
      <c r="L24" s="73">
        <f aca="true" t="shared" si="2" ref="L24:L52">SUM(I24/18*G24*17697)</f>
        <v>15435.716666666669</v>
      </c>
      <c r="M24" s="73">
        <f t="shared" si="0"/>
        <v>33958.57666666667</v>
      </c>
      <c r="N24" s="73">
        <f aca="true" t="shared" si="3" ref="N24:N52">SUM(K24/18*G24*17697)</f>
        <v>6174.286666666666</v>
      </c>
      <c r="O24" s="31">
        <v>5</v>
      </c>
      <c r="P24" s="73">
        <f aca="true" t="shared" si="4" ref="P24:P52">SUM(17697/18*0.1*O24)</f>
        <v>491.5833333333333</v>
      </c>
      <c r="Q24" s="31">
        <v>8</v>
      </c>
      <c r="R24" s="73">
        <f aca="true" t="shared" si="5" ref="R24:R52">SUM(17697/18*0.1*Q24)</f>
        <v>786.5333333333333</v>
      </c>
      <c r="S24" s="31"/>
      <c r="T24" s="73">
        <f aca="true" t="shared" si="6" ref="T24:T52">SUM(17697/18*0.1*S24)</f>
        <v>0</v>
      </c>
      <c r="U24" s="73">
        <f aca="true" t="shared" si="7" ref="U24:U52">SUM(L24+M24+N24+P24+T24+R24)</f>
        <v>56846.69666666667</v>
      </c>
      <c r="V24" s="31"/>
      <c r="W24" s="31"/>
      <c r="X24" s="31"/>
      <c r="Y24" s="31"/>
      <c r="Z24" s="31"/>
      <c r="AA24" s="31"/>
      <c r="AB24" s="73">
        <f t="shared" si="1"/>
        <v>56846.69666666667</v>
      </c>
      <c r="AC24" s="73">
        <f aca="true" t="shared" si="8" ref="AC24:AC52">SUM((L24+M24+N24)*25/100)</f>
        <v>13892.145</v>
      </c>
      <c r="AD24" s="74">
        <f aca="true" t="shared" si="9" ref="AD24:AD52">+AC24+AB24</f>
        <v>70738.84166666667</v>
      </c>
      <c r="AE24" s="37"/>
    </row>
    <row r="25" spans="1:31" s="4" customFormat="1" ht="38.25" customHeight="1">
      <c r="A25" s="31">
        <v>3</v>
      </c>
      <c r="B25" s="38" t="s">
        <v>89</v>
      </c>
      <c r="C25" s="32" t="s">
        <v>88</v>
      </c>
      <c r="D25" s="32" t="s">
        <v>91</v>
      </c>
      <c r="E25" s="33">
        <f>17697*G25</f>
        <v>42118.86</v>
      </c>
      <c r="F25" s="72" t="s">
        <v>129</v>
      </c>
      <c r="G25" s="65">
        <v>2.38</v>
      </c>
      <c r="H25" s="31" t="s">
        <v>146</v>
      </c>
      <c r="I25" s="31">
        <v>8</v>
      </c>
      <c r="J25" s="31">
        <v>10</v>
      </c>
      <c r="K25" s="31"/>
      <c r="L25" s="73">
        <f t="shared" si="2"/>
        <v>18719.493333333332</v>
      </c>
      <c r="M25" s="73">
        <f t="shared" si="0"/>
        <v>23399.366666666665</v>
      </c>
      <c r="N25" s="73">
        <f t="shared" si="3"/>
        <v>0</v>
      </c>
      <c r="O25" s="31">
        <v>8</v>
      </c>
      <c r="P25" s="73">
        <f t="shared" si="4"/>
        <v>786.5333333333333</v>
      </c>
      <c r="Q25" s="31">
        <v>8</v>
      </c>
      <c r="R25" s="73">
        <f t="shared" si="5"/>
        <v>786.5333333333333</v>
      </c>
      <c r="S25" s="31"/>
      <c r="T25" s="73">
        <f t="shared" si="6"/>
        <v>0</v>
      </c>
      <c r="U25" s="73">
        <f t="shared" si="7"/>
        <v>43691.926666666666</v>
      </c>
      <c r="V25" s="31"/>
      <c r="W25" s="31"/>
      <c r="X25" s="31"/>
      <c r="Y25" s="31"/>
      <c r="Z25" s="31"/>
      <c r="AA25" s="31"/>
      <c r="AB25" s="73">
        <f t="shared" si="1"/>
        <v>43691.926666666666</v>
      </c>
      <c r="AC25" s="73">
        <f t="shared" si="8"/>
        <v>10529.715</v>
      </c>
      <c r="AD25" s="74">
        <f t="shared" si="9"/>
        <v>54221.64166666666</v>
      </c>
      <c r="AE25" s="37"/>
    </row>
    <row r="26" spans="1:31" s="4" customFormat="1" ht="59.25" customHeight="1">
      <c r="A26" s="31">
        <v>4</v>
      </c>
      <c r="B26" s="38" t="s">
        <v>90</v>
      </c>
      <c r="C26" s="32" t="s">
        <v>124</v>
      </c>
      <c r="D26" s="32" t="s">
        <v>80</v>
      </c>
      <c r="E26" s="33">
        <f>17697*G26</f>
        <v>59815.86</v>
      </c>
      <c r="F26" s="72" t="s">
        <v>128</v>
      </c>
      <c r="G26" s="65">
        <v>3.38</v>
      </c>
      <c r="H26" s="31" t="s">
        <v>116</v>
      </c>
      <c r="I26" s="31"/>
      <c r="J26" s="31">
        <v>8</v>
      </c>
      <c r="K26" s="31">
        <v>1</v>
      </c>
      <c r="L26" s="73">
        <f t="shared" si="2"/>
        <v>0</v>
      </c>
      <c r="M26" s="73">
        <f t="shared" si="0"/>
        <v>26584.826666666664</v>
      </c>
      <c r="N26" s="73">
        <f t="shared" si="3"/>
        <v>3323.103333333333</v>
      </c>
      <c r="O26" s="31"/>
      <c r="P26" s="73">
        <f t="shared" si="4"/>
        <v>0</v>
      </c>
      <c r="Q26" s="31"/>
      <c r="R26" s="73">
        <f t="shared" si="5"/>
        <v>0</v>
      </c>
      <c r="S26" s="31"/>
      <c r="T26" s="73">
        <f t="shared" si="6"/>
        <v>0</v>
      </c>
      <c r="U26" s="73">
        <f t="shared" si="7"/>
        <v>29907.929999999997</v>
      </c>
      <c r="V26" s="31"/>
      <c r="W26" s="31"/>
      <c r="X26" s="31"/>
      <c r="Y26" s="31"/>
      <c r="Z26" s="31"/>
      <c r="AA26" s="31"/>
      <c r="AB26" s="73">
        <f t="shared" si="1"/>
        <v>29907.929999999997</v>
      </c>
      <c r="AC26" s="73">
        <f t="shared" si="8"/>
        <v>7476.982499999999</v>
      </c>
      <c r="AD26" s="74">
        <f t="shared" si="9"/>
        <v>37384.9125</v>
      </c>
      <c r="AE26" s="37"/>
    </row>
    <row r="27" spans="1:31" s="4" customFormat="1" ht="30.75" customHeight="1">
      <c r="A27" s="31">
        <v>5</v>
      </c>
      <c r="B27" s="38" t="s">
        <v>58</v>
      </c>
      <c r="C27" s="32" t="s">
        <v>93</v>
      </c>
      <c r="D27" s="32" t="s">
        <v>73</v>
      </c>
      <c r="E27" s="33">
        <f>17697*G27</f>
        <v>68133.45</v>
      </c>
      <c r="F27" s="72" t="s">
        <v>130</v>
      </c>
      <c r="G27" s="31">
        <v>3.85</v>
      </c>
      <c r="H27" s="31" t="s">
        <v>117</v>
      </c>
      <c r="I27" s="31"/>
      <c r="J27" s="31">
        <v>18</v>
      </c>
      <c r="K27" s="31">
        <v>11</v>
      </c>
      <c r="L27" s="73">
        <f t="shared" si="2"/>
        <v>0</v>
      </c>
      <c r="M27" s="73">
        <f t="shared" si="0"/>
        <v>68133.45</v>
      </c>
      <c r="N27" s="73">
        <f t="shared" si="3"/>
        <v>41637.10833333334</v>
      </c>
      <c r="O27" s="31"/>
      <c r="P27" s="73">
        <f t="shared" si="4"/>
        <v>0</v>
      </c>
      <c r="Q27" s="31">
        <v>18</v>
      </c>
      <c r="R27" s="73">
        <f t="shared" si="5"/>
        <v>1769.6999999999998</v>
      </c>
      <c r="S27" s="31">
        <v>10</v>
      </c>
      <c r="T27" s="73">
        <f t="shared" si="6"/>
        <v>983.1666666666666</v>
      </c>
      <c r="U27" s="73">
        <f t="shared" si="7"/>
        <v>112523.425</v>
      </c>
      <c r="V27" s="31">
        <v>2655</v>
      </c>
      <c r="W27" s="31"/>
      <c r="X27" s="31"/>
      <c r="Y27" s="31"/>
      <c r="Z27" s="31"/>
      <c r="AA27" s="31"/>
      <c r="AB27" s="73">
        <f t="shared" si="1"/>
        <v>115178.425</v>
      </c>
      <c r="AC27" s="73">
        <f t="shared" si="8"/>
        <v>27442.639583333334</v>
      </c>
      <c r="AD27" s="74">
        <f t="shared" si="9"/>
        <v>142621.06458333333</v>
      </c>
      <c r="AE27" s="37"/>
    </row>
    <row r="28" spans="1:31" s="4" customFormat="1" ht="46.5" customHeight="1">
      <c r="A28" s="87">
        <v>6</v>
      </c>
      <c r="B28" s="90" t="s">
        <v>53</v>
      </c>
      <c r="C28" s="32" t="s">
        <v>94</v>
      </c>
      <c r="D28" s="32" t="s">
        <v>74</v>
      </c>
      <c r="E28" s="33">
        <f aca="true" t="shared" si="10" ref="E28:E52">17697*G28</f>
        <v>83175.90000000001</v>
      </c>
      <c r="F28" s="72" t="s">
        <v>127</v>
      </c>
      <c r="G28" s="31">
        <v>4.7</v>
      </c>
      <c r="H28" s="31" t="s">
        <v>97</v>
      </c>
      <c r="I28" s="31"/>
      <c r="J28" s="31">
        <v>9</v>
      </c>
      <c r="K28" s="31">
        <v>4</v>
      </c>
      <c r="L28" s="73">
        <f t="shared" si="2"/>
        <v>0</v>
      </c>
      <c r="M28" s="73">
        <f t="shared" si="0"/>
        <v>41587.950000000004</v>
      </c>
      <c r="N28" s="73">
        <f t="shared" si="3"/>
        <v>18483.533333333333</v>
      </c>
      <c r="O28" s="31"/>
      <c r="P28" s="73">
        <f t="shared" si="4"/>
        <v>0</v>
      </c>
      <c r="Q28" s="31">
        <v>5</v>
      </c>
      <c r="R28" s="73">
        <f t="shared" si="5"/>
        <v>491.5833333333333</v>
      </c>
      <c r="S28" s="31">
        <v>1</v>
      </c>
      <c r="T28" s="73">
        <f t="shared" si="6"/>
        <v>98.31666666666666</v>
      </c>
      <c r="U28" s="73">
        <f t="shared" si="7"/>
        <v>60661.38333333334</v>
      </c>
      <c r="V28" s="31">
        <v>2655</v>
      </c>
      <c r="W28" s="31"/>
      <c r="X28" s="31"/>
      <c r="Y28" s="31"/>
      <c r="Z28" s="31"/>
      <c r="AA28" s="31"/>
      <c r="AB28" s="73">
        <f t="shared" si="1"/>
        <v>63316.38333333334</v>
      </c>
      <c r="AC28" s="73">
        <f t="shared" si="8"/>
        <v>15017.870833333334</v>
      </c>
      <c r="AD28" s="74">
        <f t="shared" si="9"/>
        <v>78334.25416666668</v>
      </c>
      <c r="AE28" s="37"/>
    </row>
    <row r="29" spans="1:31" s="4" customFormat="1" ht="30.75" customHeight="1">
      <c r="A29" s="89"/>
      <c r="B29" s="91"/>
      <c r="C29" s="32" t="s">
        <v>76</v>
      </c>
      <c r="D29" s="32" t="s">
        <v>147</v>
      </c>
      <c r="E29" s="33">
        <f t="shared" si="10"/>
        <v>76097.09999999999</v>
      </c>
      <c r="F29" s="72" t="s">
        <v>127</v>
      </c>
      <c r="G29" s="31">
        <v>4.3</v>
      </c>
      <c r="H29" s="31" t="s">
        <v>97</v>
      </c>
      <c r="I29" s="31"/>
      <c r="J29" s="31"/>
      <c r="K29" s="31">
        <v>1</v>
      </c>
      <c r="L29" s="73">
        <f t="shared" si="2"/>
        <v>0</v>
      </c>
      <c r="M29" s="73">
        <f t="shared" si="0"/>
        <v>0</v>
      </c>
      <c r="N29" s="73">
        <f t="shared" si="3"/>
        <v>4227.616666666667</v>
      </c>
      <c r="O29" s="31"/>
      <c r="P29" s="73">
        <f t="shared" si="4"/>
        <v>0</v>
      </c>
      <c r="Q29" s="31"/>
      <c r="R29" s="73">
        <f t="shared" si="5"/>
        <v>0</v>
      </c>
      <c r="S29" s="31"/>
      <c r="T29" s="73">
        <f t="shared" si="6"/>
        <v>0</v>
      </c>
      <c r="U29" s="73">
        <f t="shared" si="7"/>
        <v>4227.616666666667</v>
      </c>
      <c r="V29" s="31"/>
      <c r="W29" s="31"/>
      <c r="X29" s="31"/>
      <c r="Y29" s="31"/>
      <c r="Z29" s="31"/>
      <c r="AA29" s="31"/>
      <c r="AB29" s="73">
        <f t="shared" si="1"/>
        <v>4227.616666666667</v>
      </c>
      <c r="AC29" s="73">
        <f t="shared" si="8"/>
        <v>1056.9041666666667</v>
      </c>
      <c r="AD29" s="74">
        <f t="shared" si="9"/>
        <v>5284.520833333334</v>
      </c>
      <c r="AE29" s="37"/>
    </row>
    <row r="30" spans="1:31" s="4" customFormat="1" ht="32.25" customHeight="1">
      <c r="A30" s="87">
        <v>7</v>
      </c>
      <c r="B30" s="90" t="s">
        <v>54</v>
      </c>
      <c r="C30" s="32" t="s">
        <v>95</v>
      </c>
      <c r="D30" s="32" t="s">
        <v>74</v>
      </c>
      <c r="E30" s="33">
        <f t="shared" si="10"/>
        <v>83175.90000000001</v>
      </c>
      <c r="F30" s="72" t="s">
        <v>127</v>
      </c>
      <c r="G30" s="31">
        <v>4.7</v>
      </c>
      <c r="H30" s="31" t="s">
        <v>96</v>
      </c>
      <c r="I30" s="31">
        <v>19</v>
      </c>
      <c r="J30" s="31"/>
      <c r="K30" s="31"/>
      <c r="L30" s="73">
        <f t="shared" si="2"/>
        <v>87796.78333333334</v>
      </c>
      <c r="M30" s="73">
        <f t="shared" si="0"/>
        <v>0</v>
      </c>
      <c r="N30" s="73">
        <f t="shared" si="3"/>
        <v>0</v>
      </c>
      <c r="O30" s="31">
        <v>8</v>
      </c>
      <c r="P30" s="73">
        <f t="shared" si="4"/>
        <v>786.5333333333333</v>
      </c>
      <c r="Q30" s="31"/>
      <c r="R30" s="73">
        <f t="shared" si="5"/>
        <v>0</v>
      </c>
      <c r="S30" s="31"/>
      <c r="T30" s="73">
        <f t="shared" si="6"/>
        <v>0</v>
      </c>
      <c r="U30" s="73">
        <f t="shared" si="7"/>
        <v>88583.31666666668</v>
      </c>
      <c r="V30" s="31">
        <v>2212</v>
      </c>
      <c r="W30" s="31"/>
      <c r="X30" s="31"/>
      <c r="Y30" s="31"/>
      <c r="Z30" s="31"/>
      <c r="AA30" s="31"/>
      <c r="AB30" s="73">
        <f t="shared" si="1"/>
        <v>90795.31666666668</v>
      </c>
      <c r="AC30" s="73">
        <f t="shared" si="8"/>
        <v>21949.195833333335</v>
      </c>
      <c r="AD30" s="74">
        <f t="shared" si="9"/>
        <v>112744.51250000001</v>
      </c>
      <c r="AE30" s="37"/>
    </row>
    <row r="31" spans="1:31" s="4" customFormat="1" ht="32.25" customHeight="1">
      <c r="A31" s="89"/>
      <c r="B31" s="91"/>
      <c r="C31" s="32" t="s">
        <v>79</v>
      </c>
      <c r="D31" s="32" t="s">
        <v>73</v>
      </c>
      <c r="E31" s="33">
        <f t="shared" si="10"/>
        <v>73088.61</v>
      </c>
      <c r="F31" s="72" t="s">
        <v>130</v>
      </c>
      <c r="G31" s="31">
        <v>4.13</v>
      </c>
      <c r="H31" s="31" t="s">
        <v>96</v>
      </c>
      <c r="I31" s="31">
        <v>1</v>
      </c>
      <c r="J31" s="31"/>
      <c r="K31" s="31"/>
      <c r="L31" s="73">
        <f t="shared" si="2"/>
        <v>4060.478333333333</v>
      </c>
      <c r="M31" s="73">
        <f t="shared" si="0"/>
        <v>0</v>
      </c>
      <c r="N31" s="73">
        <f t="shared" si="3"/>
        <v>0</v>
      </c>
      <c r="O31" s="31"/>
      <c r="P31" s="73">
        <f t="shared" si="4"/>
        <v>0</v>
      </c>
      <c r="Q31" s="31"/>
      <c r="R31" s="73">
        <f t="shared" si="5"/>
        <v>0</v>
      </c>
      <c r="S31" s="31"/>
      <c r="T31" s="73">
        <f t="shared" si="6"/>
        <v>0</v>
      </c>
      <c r="U31" s="73">
        <f t="shared" si="7"/>
        <v>4060.478333333333</v>
      </c>
      <c r="V31" s="31"/>
      <c r="W31" s="31"/>
      <c r="X31" s="31"/>
      <c r="Y31" s="31"/>
      <c r="Z31" s="31"/>
      <c r="AA31" s="31"/>
      <c r="AB31" s="73">
        <f t="shared" si="1"/>
        <v>4060.478333333333</v>
      </c>
      <c r="AC31" s="73">
        <f t="shared" si="8"/>
        <v>1015.1195833333333</v>
      </c>
      <c r="AD31" s="74">
        <f t="shared" si="9"/>
        <v>5075.597916666667</v>
      </c>
      <c r="AE31" s="37"/>
    </row>
    <row r="32" spans="1:31" s="4" customFormat="1" ht="30" customHeight="1">
      <c r="A32" s="87">
        <v>8</v>
      </c>
      <c r="B32" s="90" t="s">
        <v>55</v>
      </c>
      <c r="C32" s="32" t="s">
        <v>20</v>
      </c>
      <c r="D32" s="32" t="s">
        <v>75</v>
      </c>
      <c r="E32" s="33">
        <f t="shared" si="10"/>
        <v>60346.770000000004</v>
      </c>
      <c r="F32" s="72" t="s">
        <v>131</v>
      </c>
      <c r="G32" s="31">
        <v>3.41</v>
      </c>
      <c r="H32" s="75">
        <v>330016</v>
      </c>
      <c r="I32" s="31">
        <v>19</v>
      </c>
      <c r="J32" s="31"/>
      <c r="K32" s="31"/>
      <c r="L32" s="73">
        <f t="shared" si="2"/>
        <v>63699.36833333334</v>
      </c>
      <c r="M32" s="73">
        <f t="shared" si="0"/>
        <v>0</v>
      </c>
      <c r="N32" s="73">
        <f t="shared" si="3"/>
        <v>0</v>
      </c>
      <c r="O32" s="31">
        <v>10</v>
      </c>
      <c r="P32" s="73">
        <f t="shared" si="4"/>
        <v>983.1666666666666</v>
      </c>
      <c r="Q32" s="31"/>
      <c r="R32" s="73">
        <f t="shared" si="5"/>
        <v>0</v>
      </c>
      <c r="S32" s="31"/>
      <c r="T32" s="73">
        <f t="shared" si="6"/>
        <v>0</v>
      </c>
      <c r="U32" s="73">
        <f t="shared" si="7"/>
        <v>64682.535</v>
      </c>
      <c r="V32" s="31">
        <v>2212</v>
      </c>
      <c r="W32" s="31"/>
      <c r="X32" s="31"/>
      <c r="Y32" s="31"/>
      <c r="Z32" s="31"/>
      <c r="AA32" s="31"/>
      <c r="AB32" s="73">
        <f t="shared" si="1"/>
        <v>66894.535</v>
      </c>
      <c r="AC32" s="73">
        <f t="shared" si="8"/>
        <v>15924.842083333335</v>
      </c>
      <c r="AD32" s="74">
        <f t="shared" si="9"/>
        <v>82819.37708333334</v>
      </c>
      <c r="AE32" s="37"/>
    </row>
    <row r="33" spans="1:31" s="4" customFormat="1" ht="30" customHeight="1">
      <c r="A33" s="89"/>
      <c r="B33" s="91"/>
      <c r="C33" s="32" t="s">
        <v>79</v>
      </c>
      <c r="D33" s="32" t="s">
        <v>84</v>
      </c>
      <c r="E33" s="33">
        <f t="shared" si="10"/>
        <v>57338.280000000006</v>
      </c>
      <c r="F33" s="72" t="s">
        <v>132</v>
      </c>
      <c r="G33" s="31">
        <v>3.24</v>
      </c>
      <c r="H33" s="75">
        <v>330016</v>
      </c>
      <c r="I33" s="31">
        <v>1</v>
      </c>
      <c r="J33" s="31"/>
      <c r="K33" s="31"/>
      <c r="L33" s="73">
        <f t="shared" si="2"/>
        <v>3185.46</v>
      </c>
      <c r="M33" s="73">
        <f t="shared" si="0"/>
        <v>0</v>
      </c>
      <c r="N33" s="73">
        <f t="shared" si="3"/>
        <v>0</v>
      </c>
      <c r="O33" s="31"/>
      <c r="P33" s="73">
        <f t="shared" si="4"/>
        <v>0</v>
      </c>
      <c r="Q33" s="31"/>
      <c r="R33" s="73">
        <f t="shared" si="5"/>
        <v>0</v>
      </c>
      <c r="S33" s="31"/>
      <c r="T33" s="73">
        <f t="shared" si="6"/>
        <v>0</v>
      </c>
      <c r="U33" s="73">
        <f t="shared" si="7"/>
        <v>3185.46</v>
      </c>
      <c r="V33" s="31"/>
      <c r="W33" s="31"/>
      <c r="X33" s="31"/>
      <c r="Y33" s="31"/>
      <c r="Z33" s="31"/>
      <c r="AA33" s="31"/>
      <c r="AB33" s="73">
        <f t="shared" si="1"/>
        <v>3185.46</v>
      </c>
      <c r="AC33" s="73">
        <f t="shared" si="8"/>
        <v>796.365</v>
      </c>
      <c r="AD33" s="74">
        <f t="shared" si="9"/>
        <v>3981.825</v>
      </c>
      <c r="AE33" s="37"/>
    </row>
    <row r="34" spans="1:31" s="4" customFormat="1" ht="37.5" customHeight="1">
      <c r="A34" s="93">
        <v>9</v>
      </c>
      <c r="B34" s="90" t="s">
        <v>56</v>
      </c>
      <c r="C34" s="32" t="s">
        <v>104</v>
      </c>
      <c r="D34" s="32" t="s">
        <v>74</v>
      </c>
      <c r="E34" s="33">
        <f t="shared" si="10"/>
        <v>83175.90000000001</v>
      </c>
      <c r="F34" s="72" t="s">
        <v>127</v>
      </c>
      <c r="G34" s="31">
        <v>4.7</v>
      </c>
      <c r="H34" s="31" t="s">
        <v>98</v>
      </c>
      <c r="I34" s="31">
        <v>19</v>
      </c>
      <c r="J34" s="31"/>
      <c r="K34" s="31"/>
      <c r="L34" s="73">
        <f t="shared" si="2"/>
        <v>87796.78333333334</v>
      </c>
      <c r="M34" s="73">
        <f t="shared" si="0"/>
        <v>0</v>
      </c>
      <c r="N34" s="73">
        <f t="shared" si="3"/>
        <v>0</v>
      </c>
      <c r="O34" s="31">
        <v>9</v>
      </c>
      <c r="P34" s="73">
        <f t="shared" si="4"/>
        <v>884.8499999999999</v>
      </c>
      <c r="Q34" s="31"/>
      <c r="R34" s="73">
        <f t="shared" si="5"/>
        <v>0</v>
      </c>
      <c r="S34" s="31"/>
      <c r="T34" s="73">
        <f t="shared" si="6"/>
        <v>0</v>
      </c>
      <c r="U34" s="73">
        <f t="shared" si="7"/>
        <v>88681.63333333335</v>
      </c>
      <c r="V34" s="31">
        <v>2212</v>
      </c>
      <c r="W34" s="31"/>
      <c r="X34" s="31"/>
      <c r="Y34" s="31"/>
      <c r="Z34" s="31"/>
      <c r="AA34" s="31"/>
      <c r="AB34" s="73">
        <f t="shared" si="1"/>
        <v>90893.63333333335</v>
      </c>
      <c r="AC34" s="73">
        <f t="shared" si="8"/>
        <v>21949.195833333335</v>
      </c>
      <c r="AD34" s="74">
        <f t="shared" si="9"/>
        <v>112842.82916666668</v>
      </c>
      <c r="AE34" s="37"/>
    </row>
    <row r="35" spans="1:31" s="4" customFormat="1" ht="37.5" customHeight="1">
      <c r="A35" s="94"/>
      <c r="B35" s="91"/>
      <c r="C35" s="32" t="s">
        <v>79</v>
      </c>
      <c r="D35" s="32" t="s">
        <v>73</v>
      </c>
      <c r="E35" s="33">
        <f t="shared" si="10"/>
        <v>73088.61</v>
      </c>
      <c r="F35" s="72" t="s">
        <v>133</v>
      </c>
      <c r="G35" s="31">
        <v>4.13</v>
      </c>
      <c r="H35" s="31" t="s">
        <v>98</v>
      </c>
      <c r="I35" s="31">
        <v>1</v>
      </c>
      <c r="J35" s="31"/>
      <c r="K35" s="31"/>
      <c r="L35" s="73">
        <f t="shared" si="2"/>
        <v>4060.478333333333</v>
      </c>
      <c r="M35" s="73">
        <f t="shared" si="0"/>
        <v>0</v>
      </c>
      <c r="N35" s="73">
        <f t="shared" si="3"/>
        <v>0</v>
      </c>
      <c r="O35" s="31"/>
      <c r="P35" s="73">
        <f t="shared" si="4"/>
        <v>0</v>
      </c>
      <c r="Q35" s="31"/>
      <c r="R35" s="73">
        <f t="shared" si="5"/>
        <v>0</v>
      </c>
      <c r="S35" s="31"/>
      <c r="T35" s="73">
        <f t="shared" si="6"/>
        <v>0</v>
      </c>
      <c r="U35" s="73">
        <f t="shared" si="7"/>
        <v>4060.478333333333</v>
      </c>
      <c r="V35" s="31"/>
      <c r="W35" s="31"/>
      <c r="X35" s="31"/>
      <c r="Y35" s="31"/>
      <c r="Z35" s="31"/>
      <c r="AA35" s="31"/>
      <c r="AB35" s="73">
        <f t="shared" si="1"/>
        <v>4060.478333333333</v>
      </c>
      <c r="AC35" s="73">
        <f t="shared" si="8"/>
        <v>1015.1195833333333</v>
      </c>
      <c r="AD35" s="74">
        <f t="shared" si="9"/>
        <v>5075.597916666667</v>
      </c>
      <c r="AE35" s="37"/>
    </row>
    <row r="36" spans="1:31" s="4" customFormat="1" ht="37.5" customHeight="1">
      <c r="A36" s="61">
        <v>10</v>
      </c>
      <c r="B36" s="60" t="s">
        <v>105</v>
      </c>
      <c r="C36" s="32" t="s">
        <v>20</v>
      </c>
      <c r="D36" s="32" t="s">
        <v>91</v>
      </c>
      <c r="E36" s="33">
        <f t="shared" si="10"/>
        <v>43888.56</v>
      </c>
      <c r="F36" s="72" t="s">
        <v>134</v>
      </c>
      <c r="G36" s="31">
        <v>2.48</v>
      </c>
      <c r="H36" s="31" t="s">
        <v>106</v>
      </c>
      <c r="I36" s="31">
        <v>19</v>
      </c>
      <c r="J36" s="31"/>
      <c r="K36" s="31"/>
      <c r="L36" s="73">
        <f t="shared" si="2"/>
        <v>46326.81333333334</v>
      </c>
      <c r="M36" s="73">
        <f t="shared" si="0"/>
        <v>0</v>
      </c>
      <c r="N36" s="73">
        <f t="shared" si="3"/>
        <v>0</v>
      </c>
      <c r="O36" s="31">
        <v>9</v>
      </c>
      <c r="P36" s="73">
        <f t="shared" si="4"/>
        <v>884.8499999999999</v>
      </c>
      <c r="Q36" s="31"/>
      <c r="R36" s="73">
        <f t="shared" si="5"/>
        <v>0</v>
      </c>
      <c r="S36" s="31"/>
      <c r="T36" s="73">
        <f t="shared" si="6"/>
        <v>0</v>
      </c>
      <c r="U36" s="73">
        <f t="shared" si="7"/>
        <v>47211.66333333334</v>
      </c>
      <c r="V36" s="31">
        <v>2212</v>
      </c>
      <c r="W36" s="31"/>
      <c r="X36" s="31"/>
      <c r="Y36" s="31"/>
      <c r="Z36" s="31"/>
      <c r="AA36" s="31"/>
      <c r="AB36" s="73">
        <f t="shared" si="1"/>
        <v>49423.66333333334</v>
      </c>
      <c r="AC36" s="73">
        <f t="shared" si="8"/>
        <v>11581.703333333335</v>
      </c>
      <c r="AD36" s="74">
        <f t="shared" si="9"/>
        <v>61005.36666666667</v>
      </c>
      <c r="AE36" s="37"/>
    </row>
    <row r="37" spans="1:31" s="4" customFormat="1" ht="28.5" customHeight="1">
      <c r="A37" s="93">
        <v>11</v>
      </c>
      <c r="B37" s="90" t="s">
        <v>57</v>
      </c>
      <c r="C37" s="32" t="s">
        <v>78</v>
      </c>
      <c r="D37" s="32" t="s">
        <v>77</v>
      </c>
      <c r="E37" s="33">
        <f t="shared" si="10"/>
        <v>76097.09999999999</v>
      </c>
      <c r="F37" s="72" t="s">
        <v>135</v>
      </c>
      <c r="G37" s="31">
        <v>4.3</v>
      </c>
      <c r="H37" s="31" t="s">
        <v>111</v>
      </c>
      <c r="I37" s="31"/>
      <c r="J37" s="31">
        <v>16</v>
      </c>
      <c r="K37" s="31">
        <v>3</v>
      </c>
      <c r="L37" s="73">
        <f t="shared" si="2"/>
        <v>0</v>
      </c>
      <c r="M37" s="73">
        <f t="shared" si="0"/>
        <v>67641.86666666667</v>
      </c>
      <c r="N37" s="73">
        <f t="shared" si="3"/>
        <v>12682.849999999999</v>
      </c>
      <c r="O37" s="31"/>
      <c r="P37" s="73">
        <f t="shared" si="4"/>
        <v>0</v>
      </c>
      <c r="Q37" s="31">
        <v>9</v>
      </c>
      <c r="R37" s="73">
        <f t="shared" si="5"/>
        <v>884.8499999999999</v>
      </c>
      <c r="S37" s="31">
        <v>1</v>
      </c>
      <c r="T37" s="73">
        <f t="shared" si="6"/>
        <v>98.31666666666666</v>
      </c>
      <c r="U37" s="73">
        <f t="shared" si="7"/>
        <v>81307.88333333335</v>
      </c>
      <c r="V37" s="31">
        <v>2655</v>
      </c>
      <c r="W37" s="31"/>
      <c r="X37" s="31"/>
      <c r="Y37" s="31"/>
      <c r="Z37" s="31"/>
      <c r="AA37" s="31"/>
      <c r="AB37" s="73">
        <f t="shared" si="1"/>
        <v>83962.88333333335</v>
      </c>
      <c r="AC37" s="73">
        <f t="shared" si="8"/>
        <v>20081.17916666667</v>
      </c>
      <c r="AD37" s="74">
        <f t="shared" si="9"/>
        <v>104044.06250000001</v>
      </c>
      <c r="AE37" s="37"/>
    </row>
    <row r="38" spans="1:31" s="4" customFormat="1" ht="28.5" customHeight="1">
      <c r="A38" s="94"/>
      <c r="B38" s="91"/>
      <c r="C38" s="32" t="s">
        <v>79</v>
      </c>
      <c r="D38" s="32" t="s">
        <v>73</v>
      </c>
      <c r="E38" s="33">
        <f t="shared" si="10"/>
        <v>73088.61</v>
      </c>
      <c r="F38" s="72" t="s">
        <v>136</v>
      </c>
      <c r="G38" s="31">
        <v>4.13</v>
      </c>
      <c r="H38" s="31" t="s">
        <v>111</v>
      </c>
      <c r="I38" s="31"/>
      <c r="J38" s="31">
        <v>5</v>
      </c>
      <c r="K38" s="31">
        <v>2</v>
      </c>
      <c r="L38" s="73">
        <f t="shared" si="2"/>
        <v>0</v>
      </c>
      <c r="M38" s="73">
        <f t="shared" si="0"/>
        <v>20302.391666666666</v>
      </c>
      <c r="N38" s="73">
        <f t="shared" si="3"/>
        <v>8120.956666666666</v>
      </c>
      <c r="O38" s="31"/>
      <c r="P38" s="73">
        <f t="shared" si="4"/>
        <v>0</v>
      </c>
      <c r="Q38" s="31"/>
      <c r="R38" s="73">
        <f t="shared" si="5"/>
        <v>0</v>
      </c>
      <c r="S38" s="31"/>
      <c r="T38" s="73">
        <f t="shared" si="6"/>
        <v>0</v>
      </c>
      <c r="U38" s="73">
        <f t="shared" si="7"/>
        <v>28423.34833333333</v>
      </c>
      <c r="V38" s="31"/>
      <c r="W38" s="31"/>
      <c r="X38" s="31"/>
      <c r="Y38" s="31"/>
      <c r="Z38" s="31"/>
      <c r="AA38" s="31"/>
      <c r="AB38" s="73">
        <f t="shared" si="1"/>
        <v>28423.34833333333</v>
      </c>
      <c r="AC38" s="73">
        <f t="shared" si="8"/>
        <v>7105.837083333333</v>
      </c>
      <c r="AD38" s="74">
        <f t="shared" si="9"/>
        <v>35529.18541666667</v>
      </c>
      <c r="AE38" s="37"/>
    </row>
    <row r="39" spans="1:31" s="4" customFormat="1" ht="29.25" customHeight="1">
      <c r="A39" s="31">
        <v>12</v>
      </c>
      <c r="B39" s="38" t="s">
        <v>52</v>
      </c>
      <c r="C39" s="32" t="s">
        <v>67</v>
      </c>
      <c r="D39" s="32" t="s">
        <v>77</v>
      </c>
      <c r="E39" s="33">
        <f>17697*G39</f>
        <v>76097.09999999999</v>
      </c>
      <c r="F39" s="72" t="s">
        <v>137</v>
      </c>
      <c r="G39" s="31">
        <v>4.3</v>
      </c>
      <c r="H39" s="31" t="s">
        <v>118</v>
      </c>
      <c r="I39" s="31"/>
      <c r="J39" s="31">
        <v>12</v>
      </c>
      <c r="K39" s="31">
        <v>4</v>
      </c>
      <c r="L39" s="73">
        <f t="shared" si="2"/>
        <v>0</v>
      </c>
      <c r="M39" s="73">
        <f t="shared" si="0"/>
        <v>50731.399999999994</v>
      </c>
      <c r="N39" s="73">
        <f t="shared" si="3"/>
        <v>16910.466666666667</v>
      </c>
      <c r="O39" s="31"/>
      <c r="P39" s="73">
        <f t="shared" si="4"/>
        <v>0</v>
      </c>
      <c r="Q39" s="31"/>
      <c r="R39" s="73">
        <f t="shared" si="5"/>
        <v>0</v>
      </c>
      <c r="S39" s="31"/>
      <c r="T39" s="73">
        <f t="shared" si="6"/>
        <v>0</v>
      </c>
      <c r="U39" s="73">
        <f t="shared" si="7"/>
        <v>67641.86666666667</v>
      </c>
      <c r="V39" s="31"/>
      <c r="W39" s="31"/>
      <c r="X39" s="31"/>
      <c r="Y39" s="31"/>
      <c r="Z39" s="31"/>
      <c r="AA39" s="31"/>
      <c r="AB39" s="73">
        <f t="shared" si="1"/>
        <v>67641.86666666667</v>
      </c>
      <c r="AC39" s="73">
        <f t="shared" si="8"/>
        <v>16910.466666666667</v>
      </c>
      <c r="AD39" s="74">
        <f t="shared" si="9"/>
        <v>84552.33333333334</v>
      </c>
      <c r="AE39" s="37"/>
    </row>
    <row r="40" spans="1:31" s="4" customFormat="1" ht="48" customHeight="1">
      <c r="A40" s="87">
        <v>13</v>
      </c>
      <c r="B40" s="90" t="s">
        <v>59</v>
      </c>
      <c r="C40" s="32" t="s">
        <v>81</v>
      </c>
      <c r="D40" s="32" t="s">
        <v>77</v>
      </c>
      <c r="E40" s="33">
        <f t="shared" si="10"/>
        <v>74858.31000000001</v>
      </c>
      <c r="F40" s="72" t="s">
        <v>135</v>
      </c>
      <c r="G40" s="66">
        <v>4.23</v>
      </c>
      <c r="H40" s="31">
        <v>20</v>
      </c>
      <c r="I40" s="31"/>
      <c r="J40" s="31">
        <v>6</v>
      </c>
      <c r="K40" s="31">
        <v>6</v>
      </c>
      <c r="L40" s="73">
        <f t="shared" si="2"/>
        <v>0</v>
      </c>
      <c r="M40" s="73">
        <f t="shared" si="0"/>
        <v>24952.770000000004</v>
      </c>
      <c r="N40" s="73">
        <f t="shared" si="3"/>
        <v>24952.770000000004</v>
      </c>
      <c r="O40" s="31"/>
      <c r="P40" s="73">
        <f t="shared" si="4"/>
        <v>0</v>
      </c>
      <c r="Q40" s="31">
        <v>6</v>
      </c>
      <c r="R40" s="73">
        <f t="shared" si="5"/>
        <v>589.9</v>
      </c>
      <c r="S40" s="31">
        <v>6</v>
      </c>
      <c r="T40" s="73">
        <f t="shared" si="6"/>
        <v>589.9</v>
      </c>
      <c r="U40" s="73">
        <f t="shared" si="7"/>
        <v>51085.34000000001</v>
      </c>
      <c r="V40" s="31">
        <v>2655</v>
      </c>
      <c r="W40" s="31">
        <v>3539</v>
      </c>
      <c r="X40" s="31"/>
      <c r="Y40" s="31"/>
      <c r="Z40" s="31"/>
      <c r="AA40" s="31"/>
      <c r="AB40" s="73">
        <f t="shared" si="1"/>
        <v>57279.34000000001</v>
      </c>
      <c r="AC40" s="73">
        <f t="shared" si="8"/>
        <v>12476.385000000002</v>
      </c>
      <c r="AD40" s="74">
        <f t="shared" si="9"/>
        <v>69755.725</v>
      </c>
      <c r="AE40" s="37"/>
    </row>
    <row r="41" spans="1:31" s="4" customFormat="1" ht="35.25" customHeight="1">
      <c r="A41" s="88"/>
      <c r="B41" s="130"/>
      <c r="C41" s="32" t="s">
        <v>82</v>
      </c>
      <c r="D41" s="32" t="s">
        <v>73</v>
      </c>
      <c r="E41" s="33">
        <f t="shared" si="10"/>
        <v>71849.81999999999</v>
      </c>
      <c r="F41" s="72" t="s">
        <v>136</v>
      </c>
      <c r="G41" s="66">
        <v>4.06</v>
      </c>
      <c r="H41" s="31" t="s">
        <v>99</v>
      </c>
      <c r="I41" s="31"/>
      <c r="J41" s="31">
        <v>8</v>
      </c>
      <c r="K41" s="31"/>
      <c r="L41" s="73">
        <f t="shared" si="2"/>
        <v>0</v>
      </c>
      <c r="M41" s="73">
        <f t="shared" si="0"/>
        <v>31933.253333333327</v>
      </c>
      <c r="N41" s="73">
        <f t="shared" si="3"/>
        <v>0</v>
      </c>
      <c r="O41" s="31"/>
      <c r="P41" s="73">
        <f t="shared" si="4"/>
        <v>0</v>
      </c>
      <c r="Q41" s="31">
        <v>8</v>
      </c>
      <c r="R41" s="73">
        <f t="shared" si="5"/>
        <v>786.5333333333333</v>
      </c>
      <c r="S41" s="31"/>
      <c r="T41" s="73">
        <f t="shared" si="6"/>
        <v>0</v>
      </c>
      <c r="U41" s="73">
        <f t="shared" si="7"/>
        <v>32719.78666666666</v>
      </c>
      <c r="V41" s="31"/>
      <c r="W41" s="31"/>
      <c r="X41" s="31"/>
      <c r="Y41" s="31"/>
      <c r="Z41" s="31"/>
      <c r="AA41" s="31"/>
      <c r="AB41" s="73">
        <f t="shared" si="1"/>
        <v>32719.78666666666</v>
      </c>
      <c r="AC41" s="73">
        <f t="shared" si="8"/>
        <v>7983.313333333332</v>
      </c>
      <c r="AD41" s="74">
        <f t="shared" si="9"/>
        <v>40703.09999999999</v>
      </c>
      <c r="AE41" s="37"/>
    </row>
    <row r="42" spans="1:31" s="4" customFormat="1" ht="28.5" customHeight="1">
      <c r="A42" s="89"/>
      <c r="B42" s="91"/>
      <c r="C42" s="32" t="s">
        <v>100</v>
      </c>
      <c r="D42" s="32" t="s">
        <v>73</v>
      </c>
      <c r="E42" s="33">
        <f t="shared" si="10"/>
        <v>71849.81999999999</v>
      </c>
      <c r="F42" s="72" t="s">
        <v>136</v>
      </c>
      <c r="G42" s="66">
        <v>4.06</v>
      </c>
      <c r="H42" s="31" t="s">
        <v>99</v>
      </c>
      <c r="I42" s="31"/>
      <c r="J42" s="31">
        <v>6</v>
      </c>
      <c r="K42" s="31">
        <v>2</v>
      </c>
      <c r="L42" s="73">
        <f t="shared" si="2"/>
        <v>0</v>
      </c>
      <c r="M42" s="73">
        <f t="shared" si="0"/>
        <v>23949.939999999995</v>
      </c>
      <c r="N42" s="73">
        <f t="shared" si="3"/>
        <v>7983.313333333332</v>
      </c>
      <c r="O42" s="31"/>
      <c r="P42" s="73">
        <f t="shared" si="4"/>
        <v>0</v>
      </c>
      <c r="Q42" s="31"/>
      <c r="R42" s="73">
        <f t="shared" si="5"/>
        <v>0</v>
      </c>
      <c r="S42" s="31"/>
      <c r="T42" s="73">
        <f t="shared" si="6"/>
        <v>0</v>
      </c>
      <c r="U42" s="73">
        <f t="shared" si="7"/>
        <v>31933.253333333327</v>
      </c>
      <c r="V42" s="31"/>
      <c r="W42" s="31"/>
      <c r="X42" s="31"/>
      <c r="Y42" s="31"/>
      <c r="Z42" s="31"/>
      <c r="AA42" s="31"/>
      <c r="AB42" s="73">
        <f t="shared" si="1"/>
        <v>31933.253333333327</v>
      </c>
      <c r="AC42" s="73">
        <f t="shared" si="8"/>
        <v>7983.313333333332</v>
      </c>
      <c r="AD42" s="74">
        <f t="shared" si="9"/>
        <v>39916.56666666666</v>
      </c>
      <c r="AE42" s="37"/>
    </row>
    <row r="43" spans="1:31" s="4" customFormat="1" ht="28.5" customHeight="1">
      <c r="A43" s="31">
        <v>14</v>
      </c>
      <c r="B43" s="38" t="s">
        <v>60</v>
      </c>
      <c r="C43" s="32" t="s">
        <v>61</v>
      </c>
      <c r="D43" s="32" t="s">
        <v>77</v>
      </c>
      <c r="E43" s="33">
        <f t="shared" si="10"/>
        <v>73619.52</v>
      </c>
      <c r="F43" s="72" t="s">
        <v>138</v>
      </c>
      <c r="G43" s="66">
        <v>4.16</v>
      </c>
      <c r="H43" s="31" t="s">
        <v>119</v>
      </c>
      <c r="I43" s="31">
        <v>7</v>
      </c>
      <c r="J43" s="31">
        <v>12</v>
      </c>
      <c r="K43" s="31">
        <v>4</v>
      </c>
      <c r="L43" s="73">
        <f t="shared" si="2"/>
        <v>28629.81333333333</v>
      </c>
      <c r="M43" s="73">
        <f t="shared" si="0"/>
        <v>49079.68</v>
      </c>
      <c r="N43" s="73">
        <f t="shared" si="3"/>
        <v>16359.893333333333</v>
      </c>
      <c r="O43" s="31">
        <v>6</v>
      </c>
      <c r="P43" s="73">
        <f t="shared" si="4"/>
        <v>589.9</v>
      </c>
      <c r="Q43" s="31">
        <v>12</v>
      </c>
      <c r="R43" s="73">
        <f t="shared" si="5"/>
        <v>1179.8</v>
      </c>
      <c r="S43" s="31">
        <v>4</v>
      </c>
      <c r="T43" s="73">
        <f t="shared" si="6"/>
        <v>393.26666666666665</v>
      </c>
      <c r="U43" s="73">
        <f t="shared" si="7"/>
        <v>96232.35333333332</v>
      </c>
      <c r="V43" s="31"/>
      <c r="W43" s="31"/>
      <c r="X43" s="31"/>
      <c r="Y43" s="31"/>
      <c r="Z43" s="31"/>
      <c r="AA43" s="31"/>
      <c r="AB43" s="73">
        <f t="shared" si="1"/>
        <v>96232.35333333332</v>
      </c>
      <c r="AC43" s="73">
        <f t="shared" si="8"/>
        <v>23517.346666666665</v>
      </c>
      <c r="AD43" s="74">
        <f t="shared" si="9"/>
        <v>119749.69999999998</v>
      </c>
      <c r="AE43" s="37"/>
    </row>
    <row r="44" spans="1:31" s="4" customFormat="1" ht="37.5" customHeight="1">
      <c r="A44" s="31">
        <v>15</v>
      </c>
      <c r="B44" s="38" t="s">
        <v>62</v>
      </c>
      <c r="C44" s="32" t="s">
        <v>107</v>
      </c>
      <c r="D44" s="32" t="s">
        <v>73</v>
      </c>
      <c r="E44" s="33">
        <f t="shared" si="10"/>
        <v>71849.81999999999</v>
      </c>
      <c r="F44" s="72" t="s">
        <v>130</v>
      </c>
      <c r="G44" s="66">
        <v>4.06</v>
      </c>
      <c r="H44" s="31" t="s">
        <v>120</v>
      </c>
      <c r="I44" s="31">
        <v>2</v>
      </c>
      <c r="J44" s="31">
        <v>9</v>
      </c>
      <c r="K44" s="31">
        <v>1</v>
      </c>
      <c r="L44" s="73">
        <f t="shared" si="2"/>
        <v>7983.313333333332</v>
      </c>
      <c r="M44" s="73">
        <f t="shared" si="0"/>
        <v>35924.909999999996</v>
      </c>
      <c r="N44" s="73">
        <f t="shared" si="3"/>
        <v>3991.656666666666</v>
      </c>
      <c r="O44" s="31"/>
      <c r="P44" s="73">
        <f t="shared" si="4"/>
        <v>0</v>
      </c>
      <c r="Q44" s="31">
        <v>2</v>
      </c>
      <c r="R44" s="73">
        <f t="shared" si="5"/>
        <v>196.63333333333333</v>
      </c>
      <c r="S44" s="31"/>
      <c r="T44" s="73">
        <f t="shared" si="6"/>
        <v>0</v>
      </c>
      <c r="U44" s="73">
        <f t="shared" si="7"/>
        <v>48096.51333333332</v>
      </c>
      <c r="V44" s="31"/>
      <c r="W44" s="31"/>
      <c r="X44" s="31"/>
      <c r="Y44" s="31">
        <v>3539</v>
      </c>
      <c r="Z44" s="31"/>
      <c r="AA44" s="31"/>
      <c r="AB44" s="73">
        <f t="shared" si="1"/>
        <v>51635.51333333332</v>
      </c>
      <c r="AC44" s="73">
        <f t="shared" si="8"/>
        <v>11974.969999999998</v>
      </c>
      <c r="AD44" s="74">
        <f t="shared" si="9"/>
        <v>63610.48333333332</v>
      </c>
      <c r="AE44" s="37"/>
    </row>
    <row r="45" spans="1:31" s="4" customFormat="1" ht="35.25" customHeight="1">
      <c r="A45" s="31">
        <v>16</v>
      </c>
      <c r="B45" s="38" t="s">
        <v>86</v>
      </c>
      <c r="C45" s="32" t="s">
        <v>63</v>
      </c>
      <c r="D45" s="32" t="s">
        <v>73</v>
      </c>
      <c r="E45" s="33">
        <f t="shared" si="10"/>
        <v>68133.45</v>
      </c>
      <c r="F45" s="72" t="s">
        <v>130</v>
      </c>
      <c r="G45" s="66">
        <v>3.85</v>
      </c>
      <c r="H45" s="31" t="s">
        <v>121</v>
      </c>
      <c r="I45" s="31"/>
      <c r="J45" s="31">
        <v>17</v>
      </c>
      <c r="K45" s="31">
        <v>8</v>
      </c>
      <c r="L45" s="73">
        <f t="shared" si="2"/>
        <v>0</v>
      </c>
      <c r="M45" s="73">
        <f t="shared" si="0"/>
        <v>64348.25833333333</v>
      </c>
      <c r="N45" s="73">
        <f t="shared" si="3"/>
        <v>30281.533333333333</v>
      </c>
      <c r="O45" s="31"/>
      <c r="P45" s="73">
        <f t="shared" si="4"/>
        <v>0</v>
      </c>
      <c r="Q45" s="31"/>
      <c r="R45" s="73">
        <f t="shared" si="5"/>
        <v>0</v>
      </c>
      <c r="S45" s="31"/>
      <c r="T45" s="73">
        <f t="shared" si="6"/>
        <v>0</v>
      </c>
      <c r="U45" s="73">
        <f t="shared" si="7"/>
        <v>94629.79166666666</v>
      </c>
      <c r="V45" s="31"/>
      <c r="W45" s="31"/>
      <c r="X45" s="31"/>
      <c r="Y45" s="31"/>
      <c r="Z45" s="31"/>
      <c r="AA45" s="31"/>
      <c r="AB45" s="73">
        <f t="shared" si="1"/>
        <v>94629.79166666666</v>
      </c>
      <c r="AC45" s="73">
        <f t="shared" si="8"/>
        <v>23657.447916666664</v>
      </c>
      <c r="AD45" s="74">
        <f t="shared" si="9"/>
        <v>118287.23958333331</v>
      </c>
      <c r="AE45" s="37"/>
    </row>
    <row r="46" spans="1:31" s="4" customFormat="1" ht="39" customHeight="1">
      <c r="A46" s="87">
        <v>17</v>
      </c>
      <c r="B46" s="90" t="s">
        <v>64</v>
      </c>
      <c r="C46" s="32" t="s">
        <v>65</v>
      </c>
      <c r="D46" s="32" t="s">
        <v>77</v>
      </c>
      <c r="E46" s="33">
        <f t="shared" si="10"/>
        <v>76097.09999999999</v>
      </c>
      <c r="F46" s="72" t="s">
        <v>135</v>
      </c>
      <c r="G46" s="66">
        <v>4.3</v>
      </c>
      <c r="H46" s="31" t="s">
        <v>110</v>
      </c>
      <c r="I46" s="31"/>
      <c r="J46" s="31">
        <v>3</v>
      </c>
      <c r="K46" s="31">
        <v>6</v>
      </c>
      <c r="L46" s="73">
        <f t="shared" si="2"/>
        <v>0</v>
      </c>
      <c r="M46" s="73">
        <f t="shared" si="0"/>
        <v>12682.849999999999</v>
      </c>
      <c r="N46" s="73">
        <f t="shared" si="3"/>
        <v>25365.699999999997</v>
      </c>
      <c r="O46" s="31"/>
      <c r="P46" s="73">
        <f t="shared" si="4"/>
        <v>0</v>
      </c>
      <c r="Q46" s="31"/>
      <c r="R46" s="73">
        <f t="shared" si="5"/>
        <v>0</v>
      </c>
      <c r="S46" s="31"/>
      <c r="T46" s="73">
        <f t="shared" si="6"/>
        <v>0</v>
      </c>
      <c r="U46" s="73">
        <f t="shared" si="7"/>
        <v>38048.549999999996</v>
      </c>
      <c r="V46" s="31"/>
      <c r="W46" s="31"/>
      <c r="X46" s="31"/>
      <c r="Y46" s="31"/>
      <c r="Z46" s="31"/>
      <c r="AA46" s="31">
        <v>50967</v>
      </c>
      <c r="AB46" s="73">
        <f t="shared" si="1"/>
        <v>89015.54999999999</v>
      </c>
      <c r="AC46" s="73">
        <f t="shared" si="8"/>
        <v>9512.137499999999</v>
      </c>
      <c r="AD46" s="74">
        <f t="shared" si="9"/>
        <v>98527.68749999999</v>
      </c>
      <c r="AE46" s="37"/>
    </row>
    <row r="47" spans="1:31" s="4" customFormat="1" ht="28.5" customHeight="1">
      <c r="A47" s="89"/>
      <c r="B47" s="91"/>
      <c r="C47" s="32" t="s">
        <v>83</v>
      </c>
      <c r="D47" s="32" t="s">
        <v>77</v>
      </c>
      <c r="E47" s="33">
        <f t="shared" si="10"/>
        <v>76097.09999999999</v>
      </c>
      <c r="F47" s="72" t="s">
        <v>139</v>
      </c>
      <c r="G47" s="66">
        <v>4.3</v>
      </c>
      <c r="H47" s="31" t="s">
        <v>110</v>
      </c>
      <c r="I47" s="31"/>
      <c r="J47" s="31"/>
      <c r="K47" s="31">
        <v>3</v>
      </c>
      <c r="L47" s="73">
        <f t="shared" si="2"/>
        <v>0</v>
      </c>
      <c r="M47" s="73">
        <f t="shared" si="0"/>
        <v>0</v>
      </c>
      <c r="N47" s="73">
        <f t="shared" si="3"/>
        <v>12682.849999999999</v>
      </c>
      <c r="O47" s="31"/>
      <c r="P47" s="73">
        <f t="shared" si="4"/>
        <v>0</v>
      </c>
      <c r="Q47" s="31"/>
      <c r="R47" s="73">
        <f t="shared" si="5"/>
        <v>0</v>
      </c>
      <c r="S47" s="31"/>
      <c r="T47" s="73">
        <f t="shared" si="6"/>
        <v>0</v>
      </c>
      <c r="U47" s="73">
        <f t="shared" si="7"/>
        <v>12682.849999999999</v>
      </c>
      <c r="V47" s="31"/>
      <c r="W47" s="31"/>
      <c r="X47" s="31"/>
      <c r="Y47" s="31"/>
      <c r="Z47" s="31"/>
      <c r="AA47" s="31"/>
      <c r="AB47" s="73">
        <f t="shared" si="1"/>
        <v>12682.849999999999</v>
      </c>
      <c r="AC47" s="73">
        <f t="shared" si="8"/>
        <v>3170.7124999999996</v>
      </c>
      <c r="AD47" s="74">
        <f t="shared" si="9"/>
        <v>15853.562499999998</v>
      </c>
      <c r="AE47" s="37"/>
    </row>
    <row r="48" spans="1:31" s="4" customFormat="1" ht="28.5" customHeight="1">
      <c r="A48" s="87">
        <v>18</v>
      </c>
      <c r="B48" s="90" t="s">
        <v>108</v>
      </c>
      <c r="C48" s="32" t="s">
        <v>76</v>
      </c>
      <c r="D48" s="32" t="s">
        <v>73</v>
      </c>
      <c r="E48" s="33">
        <f t="shared" si="10"/>
        <v>66009.81</v>
      </c>
      <c r="F48" s="72" t="s">
        <v>133</v>
      </c>
      <c r="G48" s="66">
        <v>3.73</v>
      </c>
      <c r="H48" s="31" t="s">
        <v>122</v>
      </c>
      <c r="I48" s="31"/>
      <c r="J48" s="31">
        <v>5</v>
      </c>
      <c r="K48" s="31">
        <v>4</v>
      </c>
      <c r="L48" s="73">
        <f t="shared" si="2"/>
        <v>0</v>
      </c>
      <c r="M48" s="73">
        <f t="shared" si="0"/>
        <v>18336.058333333334</v>
      </c>
      <c r="N48" s="73">
        <f t="shared" si="3"/>
        <v>14668.846666666665</v>
      </c>
      <c r="O48" s="31"/>
      <c r="P48" s="73">
        <f t="shared" si="4"/>
        <v>0</v>
      </c>
      <c r="Q48" s="31">
        <v>5</v>
      </c>
      <c r="R48" s="73">
        <f t="shared" si="5"/>
        <v>491.5833333333333</v>
      </c>
      <c r="S48" s="31">
        <v>4</v>
      </c>
      <c r="T48" s="73">
        <f t="shared" si="6"/>
        <v>393.26666666666665</v>
      </c>
      <c r="U48" s="73">
        <f t="shared" si="7"/>
        <v>33889.755000000005</v>
      </c>
      <c r="V48" s="31">
        <v>2655</v>
      </c>
      <c r="W48" s="31">
        <v>3539</v>
      </c>
      <c r="X48" s="31"/>
      <c r="Y48" s="31"/>
      <c r="Z48" s="31"/>
      <c r="AA48" s="31">
        <v>1730</v>
      </c>
      <c r="AB48" s="73">
        <f t="shared" si="1"/>
        <v>41813.755000000005</v>
      </c>
      <c r="AC48" s="73">
        <f t="shared" si="8"/>
        <v>8251.22625</v>
      </c>
      <c r="AD48" s="74">
        <f t="shared" si="9"/>
        <v>50064.981250000004</v>
      </c>
      <c r="AE48" s="37"/>
    </row>
    <row r="49" spans="1:31" s="4" customFormat="1" ht="28.5" customHeight="1">
      <c r="A49" s="89"/>
      <c r="B49" s="91"/>
      <c r="C49" s="32" t="s">
        <v>109</v>
      </c>
      <c r="D49" s="32" t="s">
        <v>80</v>
      </c>
      <c r="E49" s="33">
        <f t="shared" si="10"/>
        <v>58754.03999999999</v>
      </c>
      <c r="F49" s="72" t="s">
        <v>140</v>
      </c>
      <c r="G49" s="66">
        <v>3.32</v>
      </c>
      <c r="H49" s="31" t="s">
        <v>122</v>
      </c>
      <c r="I49" s="31"/>
      <c r="J49" s="31">
        <v>4</v>
      </c>
      <c r="K49" s="31"/>
      <c r="L49" s="73">
        <f t="shared" si="2"/>
        <v>0</v>
      </c>
      <c r="M49" s="73">
        <f t="shared" si="0"/>
        <v>13056.453333333333</v>
      </c>
      <c r="N49" s="73">
        <f t="shared" si="3"/>
        <v>0</v>
      </c>
      <c r="O49" s="31"/>
      <c r="P49" s="73">
        <f t="shared" si="4"/>
        <v>0</v>
      </c>
      <c r="Q49" s="31">
        <v>4</v>
      </c>
      <c r="R49" s="73">
        <f t="shared" si="5"/>
        <v>393.26666666666665</v>
      </c>
      <c r="S49" s="31"/>
      <c r="T49" s="73">
        <f t="shared" si="6"/>
        <v>0</v>
      </c>
      <c r="U49" s="73">
        <f t="shared" si="7"/>
        <v>13449.72</v>
      </c>
      <c r="V49" s="31"/>
      <c r="W49" s="31"/>
      <c r="X49" s="31"/>
      <c r="Y49" s="31"/>
      <c r="Z49" s="31"/>
      <c r="AA49" s="31"/>
      <c r="AB49" s="73">
        <f t="shared" si="1"/>
        <v>13449.72</v>
      </c>
      <c r="AC49" s="73">
        <f t="shared" si="8"/>
        <v>3264.1133333333332</v>
      </c>
      <c r="AD49" s="74">
        <f t="shared" si="9"/>
        <v>16713.833333333332</v>
      </c>
      <c r="AE49" s="37"/>
    </row>
    <row r="50" spans="1:31" s="4" customFormat="1" ht="28.5" customHeight="1">
      <c r="A50" s="59">
        <v>19</v>
      </c>
      <c r="B50" s="60" t="s">
        <v>112</v>
      </c>
      <c r="C50" s="32" t="s">
        <v>65</v>
      </c>
      <c r="D50" s="32" t="s">
        <v>80</v>
      </c>
      <c r="E50" s="33">
        <f t="shared" si="10"/>
        <v>42118.86</v>
      </c>
      <c r="F50" s="72" t="s">
        <v>141</v>
      </c>
      <c r="G50" s="66">
        <v>2.38</v>
      </c>
      <c r="H50" s="31" t="s">
        <v>85</v>
      </c>
      <c r="I50" s="31">
        <v>6</v>
      </c>
      <c r="J50" s="31">
        <v>12</v>
      </c>
      <c r="K50" s="31"/>
      <c r="L50" s="73">
        <f t="shared" si="2"/>
        <v>14039.619999999997</v>
      </c>
      <c r="M50" s="73">
        <f t="shared" si="0"/>
        <v>28079.239999999994</v>
      </c>
      <c r="N50" s="73">
        <f t="shared" si="3"/>
        <v>0</v>
      </c>
      <c r="O50" s="31"/>
      <c r="P50" s="73">
        <f t="shared" si="4"/>
        <v>0</v>
      </c>
      <c r="Q50" s="31"/>
      <c r="R50" s="73">
        <f t="shared" si="5"/>
        <v>0</v>
      </c>
      <c r="S50" s="31"/>
      <c r="T50" s="73">
        <f t="shared" si="6"/>
        <v>0</v>
      </c>
      <c r="U50" s="73">
        <f t="shared" si="7"/>
        <v>42118.85999999999</v>
      </c>
      <c r="V50" s="31">
        <v>2655</v>
      </c>
      <c r="W50" s="31"/>
      <c r="X50" s="31"/>
      <c r="Y50" s="31"/>
      <c r="Z50" s="31"/>
      <c r="AA50" s="31"/>
      <c r="AB50" s="73">
        <f t="shared" si="1"/>
        <v>44773.85999999999</v>
      </c>
      <c r="AC50" s="73">
        <f t="shared" si="8"/>
        <v>10529.714999999998</v>
      </c>
      <c r="AD50" s="74">
        <f t="shared" si="9"/>
        <v>55303.57499999999</v>
      </c>
      <c r="AE50" s="37"/>
    </row>
    <row r="51" spans="1:31" s="4" customFormat="1" ht="28.5" customHeight="1">
      <c r="A51" s="59">
        <v>20</v>
      </c>
      <c r="B51" s="60" t="s">
        <v>113</v>
      </c>
      <c r="C51" s="32" t="s">
        <v>114</v>
      </c>
      <c r="D51" s="32" t="s">
        <v>73</v>
      </c>
      <c r="E51" s="33">
        <f t="shared" si="10"/>
        <v>67071.63</v>
      </c>
      <c r="F51" s="72" t="s">
        <v>133</v>
      </c>
      <c r="G51" s="66">
        <v>3.79</v>
      </c>
      <c r="H51" s="31" t="s">
        <v>123</v>
      </c>
      <c r="I51" s="31"/>
      <c r="J51" s="31">
        <v>5</v>
      </c>
      <c r="K51" s="31">
        <v>10</v>
      </c>
      <c r="L51" s="73">
        <f t="shared" si="2"/>
        <v>0</v>
      </c>
      <c r="M51" s="73">
        <f t="shared" si="0"/>
        <v>18631.008333333335</v>
      </c>
      <c r="N51" s="73">
        <f t="shared" si="3"/>
        <v>37262.01666666667</v>
      </c>
      <c r="O51" s="31"/>
      <c r="P51" s="73">
        <f t="shared" si="4"/>
        <v>0</v>
      </c>
      <c r="Q51" s="31">
        <v>4</v>
      </c>
      <c r="R51" s="73">
        <f t="shared" si="5"/>
        <v>393.26666666666665</v>
      </c>
      <c r="S51" s="31">
        <v>8</v>
      </c>
      <c r="T51" s="73">
        <f t="shared" si="6"/>
        <v>786.5333333333333</v>
      </c>
      <c r="U51" s="73">
        <f t="shared" si="7"/>
        <v>57072.82500000001</v>
      </c>
      <c r="V51" s="31">
        <v>2655</v>
      </c>
      <c r="W51" s="31"/>
      <c r="X51" s="31"/>
      <c r="Y51" s="31"/>
      <c r="Z51" s="31"/>
      <c r="AA51" s="31"/>
      <c r="AB51" s="73">
        <f t="shared" si="1"/>
        <v>59727.82500000001</v>
      </c>
      <c r="AC51" s="73">
        <f t="shared" si="8"/>
        <v>13973.256250000002</v>
      </c>
      <c r="AD51" s="74">
        <f t="shared" si="9"/>
        <v>73701.08125000002</v>
      </c>
      <c r="AE51" s="37"/>
    </row>
    <row r="52" spans="1:31" s="4" customFormat="1" ht="28.5" customHeight="1" thickBot="1">
      <c r="A52" s="31"/>
      <c r="B52" s="38" t="s">
        <v>66</v>
      </c>
      <c r="C52" s="32" t="s">
        <v>71</v>
      </c>
      <c r="D52" s="32" t="s">
        <v>142</v>
      </c>
      <c r="E52" s="33">
        <f t="shared" si="10"/>
        <v>79459.53</v>
      </c>
      <c r="F52" s="72" t="s">
        <v>127</v>
      </c>
      <c r="G52" s="66">
        <v>4.49</v>
      </c>
      <c r="H52" s="31">
        <v>13</v>
      </c>
      <c r="I52" s="31"/>
      <c r="J52" s="31"/>
      <c r="K52" s="31"/>
      <c r="L52" s="73">
        <f t="shared" si="2"/>
        <v>0</v>
      </c>
      <c r="M52" s="73">
        <f t="shared" si="0"/>
        <v>0</v>
      </c>
      <c r="N52" s="73">
        <f t="shared" si="3"/>
        <v>0</v>
      </c>
      <c r="O52" s="31"/>
      <c r="P52" s="73">
        <f t="shared" si="4"/>
        <v>0</v>
      </c>
      <c r="Q52" s="31"/>
      <c r="R52" s="73">
        <f t="shared" si="5"/>
        <v>0</v>
      </c>
      <c r="S52" s="31"/>
      <c r="T52" s="73">
        <f t="shared" si="6"/>
        <v>0</v>
      </c>
      <c r="U52" s="73">
        <f t="shared" si="7"/>
        <v>0</v>
      </c>
      <c r="V52" s="31"/>
      <c r="W52" s="31"/>
      <c r="X52" s="31"/>
      <c r="Y52" s="31"/>
      <c r="Z52" s="31"/>
      <c r="AA52" s="31"/>
      <c r="AB52" s="73">
        <f t="shared" si="1"/>
        <v>0</v>
      </c>
      <c r="AC52" s="73">
        <f t="shared" si="8"/>
        <v>0</v>
      </c>
      <c r="AD52" s="74">
        <f t="shared" si="9"/>
        <v>0</v>
      </c>
      <c r="AE52" s="37"/>
    </row>
    <row r="53" spans="1:31" s="8" customFormat="1" ht="27.75" customHeight="1" thickBot="1">
      <c r="A53" s="40"/>
      <c r="B53" s="62" t="s">
        <v>17</v>
      </c>
      <c r="C53" s="40"/>
      <c r="D53" s="40"/>
      <c r="E53" s="41"/>
      <c r="F53" s="64"/>
      <c r="G53" s="64"/>
      <c r="H53" s="64"/>
      <c r="I53" s="76">
        <f>SUM(I23:I52)</f>
        <v>107</v>
      </c>
      <c r="J53" s="77">
        <f>SUM(J23:J52)</f>
        <v>180</v>
      </c>
      <c r="K53" s="77">
        <f>SUM(K23:K52)</f>
        <v>76</v>
      </c>
      <c r="L53" s="77">
        <f>SUM(L23:L52)</f>
        <v>381734.12166666676</v>
      </c>
      <c r="M53" s="77">
        <v>610458</v>
      </c>
      <c r="N53" s="77">
        <v>256774</v>
      </c>
      <c r="O53" s="77">
        <v>55</v>
      </c>
      <c r="P53" s="77">
        <f>SUM(17697/18*0.1*O53)</f>
        <v>5407.416666666666</v>
      </c>
      <c r="Q53" s="77">
        <v>93</v>
      </c>
      <c r="R53" s="77">
        <f>SUM(R23:R52)</f>
        <v>9143.449999999997</v>
      </c>
      <c r="S53" s="77">
        <v>38</v>
      </c>
      <c r="T53" s="77">
        <f aca="true" t="shared" si="11" ref="T53:AE53">SUM(T23:T52)</f>
        <v>3736.0333333333333</v>
      </c>
      <c r="U53" s="76">
        <f t="shared" si="11"/>
        <v>1372264.7066666668</v>
      </c>
      <c r="V53" s="76">
        <f t="shared" si="11"/>
        <v>27433</v>
      </c>
      <c r="W53" s="76">
        <f t="shared" si="11"/>
        <v>7078</v>
      </c>
      <c r="X53" s="76">
        <f t="shared" si="11"/>
        <v>0</v>
      </c>
      <c r="Y53" s="76">
        <f t="shared" si="11"/>
        <v>3539</v>
      </c>
      <c r="Z53" s="76">
        <f t="shared" si="11"/>
        <v>0</v>
      </c>
      <c r="AA53" s="76">
        <f t="shared" si="11"/>
        <v>52697</v>
      </c>
      <c r="AB53" s="76">
        <f t="shared" si="11"/>
        <v>1463011.7066666672</v>
      </c>
      <c r="AC53" s="76">
        <f t="shared" si="11"/>
        <v>338494.4516666668</v>
      </c>
      <c r="AD53" s="76">
        <f t="shared" si="11"/>
        <v>1801506.1583333332</v>
      </c>
      <c r="AE53" s="42">
        <f t="shared" si="11"/>
        <v>0</v>
      </c>
    </row>
    <row r="54" spans="1:31" s="4" customFormat="1" ht="19.5" customHeight="1">
      <c r="A54" s="10"/>
      <c r="B54" s="10"/>
      <c r="C54" s="10"/>
      <c r="D54" s="10"/>
      <c r="E54" s="12"/>
      <c r="F54" s="10"/>
      <c r="G54" s="10"/>
      <c r="H54" s="10"/>
      <c r="I54" s="10"/>
      <c r="J54" s="47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4" customFormat="1" ht="36" customHeight="1">
      <c r="A55" s="10"/>
      <c r="B55" s="43" t="s">
        <v>19</v>
      </c>
      <c r="C55" s="43" t="s">
        <v>69</v>
      </c>
      <c r="D55" s="43"/>
      <c r="E55" s="44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128"/>
      <c r="Q55" s="128"/>
      <c r="R55" s="128"/>
      <c r="S55" s="45"/>
      <c r="T55" s="45"/>
      <c r="U55" s="43"/>
      <c r="V55" s="16" t="s">
        <v>30</v>
      </c>
      <c r="W55" s="43"/>
      <c r="X55" s="43"/>
      <c r="Y55" s="43"/>
      <c r="Z55" s="43"/>
      <c r="AA55" s="43"/>
      <c r="AB55" s="12"/>
      <c r="AC55" s="10"/>
      <c r="AD55" s="10"/>
      <c r="AE55" s="10"/>
    </row>
    <row r="56" spans="1:31" s="4" customFormat="1" ht="33.75" customHeight="1">
      <c r="A56" s="10"/>
      <c r="B56" s="43"/>
      <c r="C56" s="43"/>
      <c r="D56" s="43"/>
      <c r="E56" s="4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5"/>
      <c r="T56" s="45"/>
      <c r="U56" s="43"/>
      <c r="V56" s="16"/>
      <c r="W56" s="43"/>
      <c r="X56" s="43"/>
      <c r="Y56" s="43"/>
      <c r="Z56" s="43"/>
      <c r="AA56" s="43"/>
      <c r="AB56" s="12"/>
      <c r="AC56" s="10"/>
      <c r="AD56" s="10"/>
      <c r="AE56" s="10"/>
    </row>
    <row r="57" spans="1:31" s="4" customFormat="1" ht="35.25" hidden="1">
      <c r="A57" s="5"/>
      <c r="B57" s="5"/>
      <c r="C57" s="5"/>
      <c r="D57" s="5"/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7"/>
      <c r="W57" s="5"/>
      <c r="X57" s="5"/>
      <c r="Y57" s="5"/>
      <c r="Z57" s="5"/>
      <c r="AA57" s="5"/>
      <c r="AB57" s="5"/>
      <c r="AC57" s="5"/>
      <c r="AD57" s="5"/>
      <c r="AE57" s="5"/>
    </row>
    <row r="66" ht="18">
      <c r="AD66" s="9"/>
    </row>
  </sheetData>
  <sheetProtection/>
  <mergeCells count="62">
    <mergeCell ref="W12:Y12"/>
    <mergeCell ref="A37:A38"/>
    <mergeCell ref="AD21:AD22"/>
    <mergeCell ref="E21:E22"/>
    <mergeCell ref="D21:D22"/>
    <mergeCell ref="AA13:AE13"/>
    <mergeCell ref="AE21:AE22"/>
    <mergeCell ref="AB21:AB22"/>
    <mergeCell ref="AC21:AC22"/>
    <mergeCell ref="AB19:AD19"/>
    <mergeCell ref="P55:R55"/>
    <mergeCell ref="L21:N21"/>
    <mergeCell ref="O21:T21"/>
    <mergeCell ref="B37:B38"/>
    <mergeCell ref="B40:B42"/>
    <mergeCell ref="B32:B33"/>
    <mergeCell ref="AB2:AD2"/>
    <mergeCell ref="AA14:AE14"/>
    <mergeCell ref="AA15:AE15"/>
    <mergeCell ref="AA16:AE16"/>
    <mergeCell ref="AB17:AD17"/>
    <mergeCell ref="AB18:AD18"/>
    <mergeCell ref="A4:C4"/>
    <mergeCell ref="F11:V11"/>
    <mergeCell ref="F14:V14"/>
    <mergeCell ref="W8:Y8"/>
    <mergeCell ref="W9:Y9"/>
    <mergeCell ref="W7:Y7"/>
    <mergeCell ref="B9:V9"/>
    <mergeCell ref="F4:V4"/>
    <mergeCell ref="F5:V5"/>
    <mergeCell ref="F6:V6"/>
    <mergeCell ref="W3:Y3"/>
    <mergeCell ref="W4:Y4"/>
    <mergeCell ref="W5:Y5"/>
    <mergeCell ref="W6:Y6"/>
    <mergeCell ref="H21:H22"/>
    <mergeCell ref="L12:Q12"/>
    <mergeCell ref="I21:K21"/>
    <mergeCell ref="U21:U22"/>
    <mergeCell ref="V21:AA21"/>
    <mergeCell ref="F7:V7"/>
    <mergeCell ref="A32:A33"/>
    <mergeCell ref="B34:B35"/>
    <mergeCell ref="A34:A35"/>
    <mergeCell ref="W10:Y10"/>
    <mergeCell ref="W11:Y11"/>
    <mergeCell ref="A21:A22"/>
    <mergeCell ref="B21:B22"/>
    <mergeCell ref="C21:C22"/>
    <mergeCell ref="F21:F22"/>
    <mergeCell ref="G21:G22"/>
    <mergeCell ref="A40:A42"/>
    <mergeCell ref="B46:B47"/>
    <mergeCell ref="A46:A47"/>
    <mergeCell ref="B48:B49"/>
    <mergeCell ref="A48:A49"/>
    <mergeCell ref="F3:V3"/>
    <mergeCell ref="B28:B29"/>
    <mergeCell ref="A28:A29"/>
    <mergeCell ref="B30:B31"/>
    <mergeCell ref="A30:A31"/>
  </mergeCells>
  <printOptions/>
  <pageMargins left="0.7086614173228347" right="0.7086614173228347" top="0.7480314960629921" bottom="0.7480314960629921" header="0.31496062992125984" footer="0.31496062992125984"/>
  <pageSetup fitToHeight="2" fitToWidth="2" horizontalDpi="300" verticalDpi="300" orientation="landscape" paperSize="9" scale="58" r:id="rId1"/>
  <colBreaks count="2" manualBreakCount="2">
    <brk id="8" max="52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zoomScale="75" zoomScaleNormal="75" zoomScalePageLayoutView="0" workbookViewId="0" topLeftCell="A10">
      <selection activeCell="H15" sqref="H15"/>
    </sheetView>
  </sheetViews>
  <sheetFormatPr defaultColWidth="9.00390625" defaultRowHeight="12.75"/>
  <cols>
    <col min="2" max="2" width="29.75390625" style="0" customWidth="1"/>
    <col min="3" max="3" width="19.75390625" style="0" customWidth="1"/>
    <col min="4" max="4" width="17.75390625" style="0" customWidth="1"/>
    <col min="6" max="6" width="10.875" style="0" customWidth="1"/>
    <col min="8" max="8" width="10.875" style="0" customWidth="1"/>
  </cols>
  <sheetData>
    <row r="1" spans="1:31" ht="12.75">
      <c r="A1" s="10"/>
      <c r="B1" s="11" t="s">
        <v>4</v>
      </c>
      <c r="C1" s="10"/>
      <c r="D1" s="10"/>
      <c r="E1" s="12"/>
      <c r="F1" s="92" t="s">
        <v>5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104" t="s">
        <v>21</v>
      </c>
      <c r="X1" s="105"/>
      <c r="Y1" s="106"/>
      <c r="Z1" s="13">
        <v>0</v>
      </c>
      <c r="AA1" s="14" t="s">
        <v>0</v>
      </c>
      <c r="AB1" s="14" t="s">
        <v>1</v>
      </c>
      <c r="AC1" s="14" t="s">
        <v>2</v>
      </c>
      <c r="AD1" s="15"/>
      <c r="AE1" s="10"/>
    </row>
    <row r="2" spans="1:31" ht="12.75">
      <c r="A2" s="140" t="s">
        <v>42</v>
      </c>
      <c r="B2" s="140"/>
      <c r="C2" s="140"/>
      <c r="D2" s="10"/>
      <c r="E2" s="12"/>
      <c r="F2" s="92" t="s">
        <v>6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107" t="s">
        <v>22</v>
      </c>
      <c r="X2" s="108"/>
      <c r="Y2" s="109"/>
      <c r="Z2" s="17"/>
      <c r="AA2" s="17"/>
      <c r="AB2" s="17"/>
      <c r="AC2" s="18"/>
      <c r="AD2" s="15"/>
      <c r="AE2" s="10"/>
    </row>
    <row r="3" spans="1:31" ht="12.75">
      <c r="A3" s="19"/>
      <c r="B3" s="16"/>
      <c r="C3" s="19"/>
      <c r="D3" s="10"/>
      <c r="E3" s="12"/>
      <c r="F3" s="92" t="s">
        <v>7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07" t="s">
        <v>31</v>
      </c>
      <c r="X3" s="108"/>
      <c r="Y3" s="109"/>
      <c r="Z3" s="17"/>
      <c r="AA3" s="17"/>
      <c r="AB3" s="17"/>
      <c r="AC3" s="18"/>
      <c r="AD3" s="15"/>
      <c r="AE3" s="10"/>
    </row>
    <row r="4" spans="1:31" ht="12.75">
      <c r="A4" s="20"/>
      <c r="B4" s="21" t="s">
        <v>148</v>
      </c>
      <c r="C4" s="19"/>
      <c r="D4" s="10"/>
      <c r="E4" s="12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07" t="s">
        <v>23</v>
      </c>
      <c r="X4" s="108"/>
      <c r="Y4" s="109"/>
      <c r="Z4" s="17"/>
      <c r="AA4" s="17"/>
      <c r="AB4" s="17"/>
      <c r="AC4" s="18"/>
      <c r="AD4" s="15"/>
      <c r="AE4" s="10"/>
    </row>
    <row r="5" spans="1:31" ht="12.75">
      <c r="A5" s="19"/>
      <c r="B5" s="22" t="s">
        <v>166</v>
      </c>
      <c r="C5" s="19"/>
      <c r="D5" s="19"/>
      <c r="E5" s="23"/>
      <c r="F5" s="141" t="s">
        <v>156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2"/>
      <c r="W5" s="107" t="s">
        <v>24</v>
      </c>
      <c r="X5" s="108"/>
      <c r="Y5" s="109"/>
      <c r="Z5" s="17"/>
      <c r="AA5" s="17"/>
      <c r="AB5" s="17"/>
      <c r="AC5" s="18"/>
      <c r="AD5" s="15"/>
      <c r="AE5" s="10"/>
    </row>
    <row r="6" spans="1:31" ht="12.75">
      <c r="A6" s="10"/>
      <c r="B6" s="19"/>
      <c r="C6" s="19"/>
      <c r="D6" s="19"/>
      <c r="E6" s="23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07" t="s">
        <v>25</v>
      </c>
      <c r="X6" s="108"/>
      <c r="Y6" s="109"/>
      <c r="Z6" s="17"/>
      <c r="AA6" s="17"/>
      <c r="AB6" s="17"/>
      <c r="AC6" s="18"/>
      <c r="AD6" s="15"/>
      <c r="AE6" s="10"/>
    </row>
    <row r="7" spans="1:31" ht="22.5">
      <c r="A7" s="10"/>
      <c r="B7" s="115" t="s">
        <v>155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6"/>
      <c r="W7" s="107" t="s">
        <v>26</v>
      </c>
      <c r="X7" s="108"/>
      <c r="Y7" s="109"/>
      <c r="Z7" s="17"/>
      <c r="AA7" s="17"/>
      <c r="AB7" s="17"/>
      <c r="AC7" s="18"/>
      <c r="AD7" s="15"/>
      <c r="AE7" s="10"/>
    </row>
    <row r="8" spans="1:31" ht="12.75">
      <c r="A8" s="10"/>
      <c r="B8" s="19"/>
      <c r="C8" s="19"/>
      <c r="D8" s="19"/>
      <c r="E8" s="23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95" t="s">
        <v>27</v>
      </c>
      <c r="X8" s="96"/>
      <c r="Y8" s="97"/>
      <c r="Z8" s="17"/>
      <c r="AA8" s="17"/>
      <c r="AB8" s="17"/>
      <c r="AC8" s="18"/>
      <c r="AD8" s="15"/>
      <c r="AE8" s="10"/>
    </row>
    <row r="9" spans="1:31" ht="12.75">
      <c r="A9" s="10"/>
      <c r="B9" s="19"/>
      <c r="C9" s="19"/>
      <c r="D9" s="19"/>
      <c r="E9" s="23"/>
      <c r="F9" s="141" t="s">
        <v>165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5"/>
      <c r="W9" s="98"/>
      <c r="X9" s="99"/>
      <c r="Y9" s="100"/>
      <c r="Z9" s="24"/>
      <c r="AA9" s="25"/>
      <c r="AB9" s="25"/>
      <c r="AC9" s="26"/>
      <c r="AD9" s="15"/>
      <c r="AE9" s="10"/>
    </row>
    <row r="10" spans="1:31" ht="12.75">
      <c r="A10" s="10"/>
      <c r="B10" s="19"/>
      <c r="C10" s="19"/>
      <c r="D10" s="19"/>
      <c r="E10" s="23"/>
      <c r="F10" s="19"/>
      <c r="G10" s="19"/>
      <c r="H10" s="19"/>
      <c r="I10" s="19"/>
      <c r="J10" s="19"/>
      <c r="K10" s="19"/>
      <c r="L10" s="140" t="s">
        <v>162</v>
      </c>
      <c r="M10" s="140"/>
      <c r="N10" s="140"/>
      <c r="O10" s="140"/>
      <c r="P10" s="140"/>
      <c r="Q10" s="140"/>
      <c r="R10" s="19"/>
      <c r="S10" s="19"/>
      <c r="T10" s="19"/>
      <c r="U10" s="19"/>
      <c r="V10" s="19"/>
      <c r="W10" s="131"/>
      <c r="X10" s="132"/>
      <c r="Y10" s="133"/>
      <c r="Z10" s="27"/>
      <c r="AA10" s="80"/>
      <c r="AB10" s="80"/>
      <c r="AC10" s="80"/>
      <c r="AD10" s="15"/>
      <c r="AE10" s="10"/>
    </row>
    <row r="11" spans="1:32" ht="12.75">
      <c r="A11" s="10"/>
      <c r="B11" s="19"/>
      <c r="C11" s="19"/>
      <c r="D11" s="19"/>
      <c r="E11" s="23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5"/>
      <c r="X11" s="10"/>
      <c r="Y11" s="10"/>
      <c r="Z11" s="10"/>
      <c r="AA11" s="144"/>
      <c r="AB11" s="144"/>
      <c r="AC11" s="144"/>
      <c r="AD11" s="144"/>
      <c r="AE11" s="144"/>
      <c r="AF11" s="79"/>
    </row>
    <row r="12" spans="1:32" ht="12.75">
      <c r="A12" s="10"/>
      <c r="B12" s="19"/>
      <c r="C12" s="19"/>
      <c r="D12" s="19"/>
      <c r="E12" s="23"/>
      <c r="F12" s="120" t="s">
        <v>149</v>
      </c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5"/>
      <c r="X12" s="10"/>
      <c r="Y12" s="10"/>
      <c r="Z12" s="10"/>
      <c r="AA12" s="144"/>
      <c r="AB12" s="144"/>
      <c r="AC12" s="144"/>
      <c r="AD12" s="144"/>
      <c r="AE12" s="144"/>
      <c r="AF12" s="79"/>
    </row>
    <row r="13" spans="1:32" ht="12.75">
      <c r="A13" s="10"/>
      <c r="B13" s="10"/>
      <c r="C13" s="10"/>
      <c r="D13" s="10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44"/>
      <c r="AB13" s="144"/>
      <c r="AC13" s="144"/>
      <c r="AD13" s="144"/>
      <c r="AE13" s="144"/>
      <c r="AF13" s="79"/>
    </row>
    <row r="14" spans="1:32" ht="12.75">
      <c r="A14" s="10"/>
      <c r="B14" s="10"/>
      <c r="C14" s="10"/>
      <c r="D14" s="10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44"/>
      <c r="AB14" s="144"/>
      <c r="AC14" s="144"/>
      <c r="AD14" s="144"/>
      <c r="AE14" s="144"/>
      <c r="AF14" s="79"/>
    </row>
    <row r="15" spans="1:32" ht="12.75">
      <c r="A15" s="10"/>
      <c r="B15" s="10"/>
      <c r="C15" s="10"/>
      <c r="D15" s="10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5"/>
      <c r="AB15" s="146"/>
      <c r="AC15" s="146"/>
      <c r="AD15" s="146"/>
      <c r="AE15" s="15"/>
      <c r="AF15" s="79"/>
    </row>
    <row r="16" spans="1:32" ht="12.75">
      <c r="A16" s="10"/>
      <c r="B16" s="10"/>
      <c r="C16" s="10"/>
      <c r="D16" s="10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5"/>
      <c r="AB16" s="146"/>
      <c r="AC16" s="146"/>
      <c r="AD16" s="146"/>
      <c r="AE16" s="15"/>
      <c r="AF16" s="79"/>
    </row>
    <row r="17" spans="1:32" ht="12.75">
      <c r="A17" s="10"/>
      <c r="B17" s="10"/>
      <c r="C17" s="10"/>
      <c r="D17" s="10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5"/>
      <c r="AB17" s="146"/>
      <c r="AC17" s="146"/>
      <c r="AD17" s="146"/>
      <c r="AE17" s="15"/>
      <c r="AF17" s="79"/>
    </row>
    <row r="18" spans="1:31" ht="12.75">
      <c r="A18" s="10"/>
      <c r="B18" s="10"/>
      <c r="C18" s="10"/>
      <c r="D18" s="10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5"/>
    </row>
    <row r="19" spans="1:31" ht="12.75">
      <c r="A19" s="101" t="s">
        <v>8</v>
      </c>
      <c r="B19" s="102" t="s">
        <v>9</v>
      </c>
      <c r="C19" s="102" t="s">
        <v>44</v>
      </c>
      <c r="D19" s="102" t="s">
        <v>45</v>
      </c>
      <c r="E19" s="134" t="s">
        <v>18</v>
      </c>
      <c r="F19" s="103" t="s">
        <v>10</v>
      </c>
      <c r="G19" s="103" t="s">
        <v>11</v>
      </c>
      <c r="H19" s="110" t="s">
        <v>38</v>
      </c>
      <c r="I19" s="113" t="s">
        <v>12</v>
      </c>
      <c r="J19" s="113"/>
      <c r="K19" s="113"/>
      <c r="L19" s="113" t="s">
        <v>41</v>
      </c>
      <c r="M19" s="113"/>
      <c r="N19" s="113"/>
      <c r="O19" s="129" t="s">
        <v>13</v>
      </c>
      <c r="P19" s="129"/>
      <c r="Q19" s="129"/>
      <c r="R19" s="129"/>
      <c r="S19" s="129"/>
      <c r="T19" s="129"/>
      <c r="U19" s="102" t="s">
        <v>39</v>
      </c>
      <c r="V19" s="114" t="s">
        <v>14</v>
      </c>
      <c r="W19" s="114"/>
      <c r="X19" s="114"/>
      <c r="Y19" s="114"/>
      <c r="Z19" s="114"/>
      <c r="AA19" s="114"/>
      <c r="AB19" s="138" t="s">
        <v>28</v>
      </c>
      <c r="AC19" s="138" t="s">
        <v>29</v>
      </c>
      <c r="AD19" s="102" t="s">
        <v>40</v>
      </c>
      <c r="AE19" s="143"/>
    </row>
    <row r="20" spans="1:31" ht="84">
      <c r="A20" s="101"/>
      <c r="B20" s="102"/>
      <c r="C20" s="102"/>
      <c r="D20" s="102"/>
      <c r="E20" s="135"/>
      <c r="F20" s="103"/>
      <c r="G20" s="103"/>
      <c r="H20" s="111"/>
      <c r="I20" s="30" t="s">
        <v>32</v>
      </c>
      <c r="J20" s="30" t="s">
        <v>33</v>
      </c>
      <c r="K20" s="30" t="s">
        <v>34</v>
      </c>
      <c r="L20" s="30" t="s">
        <v>32</v>
      </c>
      <c r="M20" s="30" t="s">
        <v>33</v>
      </c>
      <c r="N20" s="30" t="s">
        <v>34</v>
      </c>
      <c r="O20" s="30" t="s">
        <v>35</v>
      </c>
      <c r="P20" s="30"/>
      <c r="Q20" s="30" t="s">
        <v>15</v>
      </c>
      <c r="R20" s="30" t="s">
        <v>36</v>
      </c>
      <c r="S20" s="30" t="s">
        <v>16</v>
      </c>
      <c r="T20" s="30" t="s">
        <v>34</v>
      </c>
      <c r="U20" s="102"/>
      <c r="V20" s="29" t="s">
        <v>48</v>
      </c>
      <c r="W20" s="29" t="s">
        <v>47</v>
      </c>
      <c r="X20" s="29" t="s">
        <v>49</v>
      </c>
      <c r="Y20" s="29" t="s">
        <v>46</v>
      </c>
      <c r="Z20" s="29" t="s">
        <v>50</v>
      </c>
      <c r="AA20" s="29" t="s">
        <v>37</v>
      </c>
      <c r="AB20" s="138"/>
      <c r="AC20" s="138"/>
      <c r="AD20" s="102"/>
      <c r="AE20" s="143"/>
    </row>
    <row r="21" spans="1:31" ht="28.5" customHeight="1">
      <c r="A21" s="31">
        <v>1</v>
      </c>
      <c r="B21" s="32" t="s">
        <v>150</v>
      </c>
      <c r="C21" s="32" t="s">
        <v>151</v>
      </c>
      <c r="D21" s="32" t="s">
        <v>84</v>
      </c>
      <c r="E21" s="33"/>
      <c r="F21" s="46" t="s">
        <v>158</v>
      </c>
      <c r="G21" s="27">
        <v>3.19</v>
      </c>
      <c r="H21" s="34">
        <v>25</v>
      </c>
      <c r="I21" s="27">
        <v>2</v>
      </c>
      <c r="J21" s="27"/>
      <c r="K21" s="27"/>
      <c r="L21" s="35"/>
      <c r="M21" s="35"/>
      <c r="N21" s="35"/>
      <c r="O21" s="27"/>
      <c r="P21" s="27"/>
      <c r="Q21" s="27"/>
      <c r="R21" s="35">
        <f aca="true" t="shared" si="0" ref="R21:R26">SUM(17697/18*0.1*Q21)</f>
        <v>0</v>
      </c>
      <c r="S21" s="27"/>
      <c r="T21" s="35">
        <f aca="true" t="shared" si="1" ref="T21:T26">SUM(17697/18*0.1*S21)</f>
        <v>0</v>
      </c>
      <c r="U21" s="35"/>
      <c r="V21" s="27"/>
      <c r="W21" s="27"/>
      <c r="X21" s="27"/>
      <c r="Y21" s="27"/>
      <c r="Z21" s="27"/>
      <c r="AA21" s="27"/>
      <c r="AB21" s="81"/>
      <c r="AC21" s="81"/>
      <c r="AD21" s="36"/>
      <c r="AE21" s="63"/>
    </row>
    <row r="22" spans="1:31" ht="31.5" customHeight="1">
      <c r="A22" s="31">
        <v>2</v>
      </c>
      <c r="B22" s="32" t="s">
        <v>152</v>
      </c>
      <c r="C22" s="32" t="s">
        <v>151</v>
      </c>
      <c r="D22" s="32" t="s">
        <v>153</v>
      </c>
      <c r="E22" s="33"/>
      <c r="F22" s="46" t="s">
        <v>157</v>
      </c>
      <c r="G22" s="27">
        <v>2.48</v>
      </c>
      <c r="H22" s="34">
        <v>5</v>
      </c>
      <c r="I22" s="27"/>
      <c r="J22" s="27"/>
      <c r="K22" s="27"/>
      <c r="L22" s="35"/>
      <c r="M22" s="35"/>
      <c r="N22" s="35"/>
      <c r="O22" s="27"/>
      <c r="P22" s="35"/>
      <c r="Q22" s="27"/>
      <c r="R22" s="35">
        <f t="shared" si="0"/>
        <v>0</v>
      </c>
      <c r="S22" s="27"/>
      <c r="T22" s="35">
        <f t="shared" si="1"/>
        <v>0</v>
      </c>
      <c r="U22" s="35"/>
      <c r="V22" s="27"/>
      <c r="W22" s="27"/>
      <c r="X22" s="27"/>
      <c r="Y22" s="27"/>
      <c r="Z22" s="27"/>
      <c r="AA22" s="27"/>
      <c r="AB22" s="81"/>
      <c r="AC22" s="81"/>
      <c r="AD22" s="36"/>
      <c r="AE22" s="63"/>
    </row>
    <row r="23" spans="1:31" ht="26.25">
      <c r="A23" s="31">
        <v>3</v>
      </c>
      <c r="B23" s="32" t="s">
        <v>163</v>
      </c>
      <c r="C23" s="32" t="s">
        <v>151</v>
      </c>
      <c r="D23" s="32" t="s">
        <v>153</v>
      </c>
      <c r="E23" s="33"/>
      <c r="F23" s="46" t="s">
        <v>157</v>
      </c>
      <c r="G23" s="27">
        <v>2.38</v>
      </c>
      <c r="H23" s="34">
        <v>4.8</v>
      </c>
      <c r="I23" s="27"/>
      <c r="J23" s="27"/>
      <c r="K23" s="27"/>
      <c r="L23" s="35"/>
      <c r="M23" s="35"/>
      <c r="N23" s="35"/>
      <c r="O23" s="27"/>
      <c r="P23" s="35"/>
      <c r="Q23" s="27"/>
      <c r="R23" s="35">
        <f t="shared" si="0"/>
        <v>0</v>
      </c>
      <c r="S23" s="27"/>
      <c r="T23" s="35">
        <f t="shared" si="1"/>
        <v>0</v>
      </c>
      <c r="U23" s="35"/>
      <c r="V23" s="27"/>
      <c r="W23" s="27"/>
      <c r="X23" s="27"/>
      <c r="Y23" s="27"/>
      <c r="Z23" s="27"/>
      <c r="AA23" s="27"/>
      <c r="AB23" s="81"/>
      <c r="AC23" s="81"/>
      <c r="AD23" s="36"/>
      <c r="AE23" s="63"/>
    </row>
    <row r="24" spans="1:31" ht="37.5" customHeight="1">
      <c r="A24" s="31">
        <v>4</v>
      </c>
      <c r="B24" s="32" t="s">
        <v>160</v>
      </c>
      <c r="C24" s="32" t="s">
        <v>125</v>
      </c>
      <c r="D24" s="32" t="s">
        <v>77</v>
      </c>
      <c r="E24" s="33"/>
      <c r="F24" s="46" t="s">
        <v>158</v>
      </c>
      <c r="G24" s="27">
        <v>2.99</v>
      </c>
      <c r="H24" s="34">
        <v>17.3</v>
      </c>
      <c r="I24" s="27">
        <v>2</v>
      </c>
      <c r="J24" s="27"/>
      <c r="K24" s="27"/>
      <c r="L24" s="35"/>
      <c r="M24" s="35"/>
      <c r="N24" s="35"/>
      <c r="O24" s="27"/>
      <c r="P24" s="35"/>
      <c r="Q24" s="27"/>
      <c r="R24" s="35">
        <f t="shared" si="0"/>
        <v>0</v>
      </c>
      <c r="S24" s="27"/>
      <c r="T24" s="35">
        <f t="shared" si="1"/>
        <v>0</v>
      </c>
      <c r="U24" s="35"/>
      <c r="V24" s="27"/>
      <c r="W24" s="27"/>
      <c r="X24" s="27"/>
      <c r="Y24" s="27"/>
      <c r="Z24" s="27"/>
      <c r="AA24" s="27"/>
      <c r="AB24" s="81"/>
      <c r="AC24" s="81"/>
      <c r="AD24" s="36"/>
      <c r="AE24" s="63"/>
    </row>
    <row r="25" spans="1:31" ht="30" customHeight="1">
      <c r="A25" s="31">
        <v>5</v>
      </c>
      <c r="B25" s="32" t="s">
        <v>164</v>
      </c>
      <c r="C25" s="32" t="s">
        <v>125</v>
      </c>
      <c r="D25" s="32" t="s">
        <v>153</v>
      </c>
      <c r="E25" s="33"/>
      <c r="F25" s="46" t="s">
        <v>159</v>
      </c>
      <c r="G25" s="39">
        <v>3.39</v>
      </c>
      <c r="H25" s="34">
        <v>11</v>
      </c>
      <c r="I25" s="27">
        <v>2</v>
      </c>
      <c r="J25" s="27"/>
      <c r="K25" s="27"/>
      <c r="L25" s="35"/>
      <c r="M25" s="35"/>
      <c r="N25" s="35"/>
      <c r="O25" s="27"/>
      <c r="P25" s="35"/>
      <c r="Q25" s="27"/>
      <c r="R25" s="35">
        <f t="shared" si="0"/>
        <v>0</v>
      </c>
      <c r="S25" s="27"/>
      <c r="T25" s="35">
        <f t="shared" si="1"/>
        <v>0</v>
      </c>
      <c r="U25" s="35"/>
      <c r="V25" s="27"/>
      <c r="W25" s="27"/>
      <c r="X25" s="27"/>
      <c r="Y25" s="27"/>
      <c r="Z25" s="27"/>
      <c r="AA25" s="27"/>
      <c r="AB25" s="81"/>
      <c r="AC25" s="81"/>
      <c r="AD25" s="36"/>
      <c r="AE25" s="63"/>
    </row>
    <row r="26" spans="1:31" ht="33" customHeight="1" thickBot="1">
      <c r="A26" s="31">
        <v>6</v>
      </c>
      <c r="B26" s="82" t="s">
        <v>154</v>
      </c>
      <c r="C26" s="82" t="s">
        <v>126</v>
      </c>
      <c r="D26" s="82" t="s">
        <v>73</v>
      </c>
      <c r="E26" s="83"/>
      <c r="F26" s="84" t="s">
        <v>159</v>
      </c>
      <c r="G26" s="85">
        <v>3.51</v>
      </c>
      <c r="H26" s="86">
        <v>12</v>
      </c>
      <c r="I26" s="85">
        <v>5</v>
      </c>
      <c r="J26" s="27"/>
      <c r="K26" s="27"/>
      <c r="L26" s="35"/>
      <c r="M26" s="35"/>
      <c r="N26" s="35"/>
      <c r="O26" s="27"/>
      <c r="P26" s="35"/>
      <c r="Q26" s="27"/>
      <c r="R26" s="35">
        <f t="shared" si="0"/>
        <v>0</v>
      </c>
      <c r="S26" s="27"/>
      <c r="T26" s="35">
        <f t="shared" si="1"/>
        <v>0</v>
      </c>
      <c r="U26" s="35"/>
      <c r="V26" s="27"/>
      <c r="W26" s="27"/>
      <c r="X26" s="27"/>
      <c r="Y26" s="27"/>
      <c r="Z26" s="27"/>
      <c r="AA26" s="27"/>
      <c r="AB26" s="81"/>
      <c r="AC26" s="81"/>
      <c r="AD26" s="36"/>
      <c r="AE26" s="63"/>
    </row>
    <row r="27" spans="1:31" ht="24.75" customHeight="1" thickBot="1">
      <c r="A27" s="40"/>
      <c r="B27" s="40" t="s">
        <v>17</v>
      </c>
      <c r="C27" s="40"/>
      <c r="D27" s="40"/>
      <c r="E27" s="41"/>
      <c r="F27" s="40"/>
      <c r="G27" s="40"/>
      <c r="H27" s="40"/>
      <c r="I27" s="41"/>
      <c r="J27" s="41">
        <f>SUM(J21:J22)</f>
        <v>0</v>
      </c>
      <c r="K27" s="41">
        <f>SUM(K21:K22)</f>
        <v>0</v>
      </c>
      <c r="L27" s="41"/>
      <c r="M27" s="41"/>
      <c r="N27" s="41"/>
      <c r="O27" s="41">
        <f aca="true" t="shared" si="2" ref="O27:T27">SUM(O21:O22)</f>
        <v>0</v>
      </c>
      <c r="P27" s="41">
        <f t="shared" si="2"/>
        <v>0</v>
      </c>
      <c r="Q27" s="41">
        <f t="shared" si="2"/>
        <v>0</v>
      </c>
      <c r="R27" s="41">
        <f t="shared" si="2"/>
        <v>0</v>
      </c>
      <c r="S27" s="41">
        <f t="shared" si="2"/>
        <v>0</v>
      </c>
      <c r="T27" s="41">
        <f t="shared" si="2"/>
        <v>0</v>
      </c>
      <c r="U27" s="36"/>
      <c r="V27" s="41"/>
      <c r="W27" s="41"/>
      <c r="X27" s="41"/>
      <c r="Y27" s="41"/>
      <c r="Z27" s="41"/>
      <c r="AA27" s="41"/>
      <c r="AB27" s="36"/>
      <c r="AC27" s="36"/>
      <c r="AD27" s="36"/>
      <c r="AE27" s="42">
        <f>SUM(AE21:AE22)</f>
        <v>0</v>
      </c>
    </row>
    <row r="28" spans="1:31" ht="12.75">
      <c r="A28" s="10"/>
      <c r="B28" s="10"/>
      <c r="C28" s="10"/>
      <c r="D28" s="10"/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10"/>
      <c r="B29" s="43"/>
      <c r="C29" s="43"/>
      <c r="D29" s="43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5"/>
      <c r="T29" s="45"/>
      <c r="U29" s="43"/>
      <c r="V29" s="16"/>
      <c r="W29" s="43" t="s">
        <v>161</v>
      </c>
      <c r="X29" s="43"/>
      <c r="Y29" s="43"/>
      <c r="Z29" s="43"/>
      <c r="AA29" s="43"/>
      <c r="AB29" s="12"/>
      <c r="AC29" s="10"/>
      <c r="AD29" s="10"/>
      <c r="AE29" s="10"/>
    </row>
  </sheetData>
  <sheetProtection/>
  <mergeCells count="44">
    <mergeCell ref="V19:AA19"/>
    <mergeCell ref="AB19:AB20"/>
    <mergeCell ref="AC19:AC20"/>
    <mergeCell ref="O19:T19"/>
    <mergeCell ref="U19:U20"/>
    <mergeCell ref="E19:E20"/>
    <mergeCell ref="F19:F20"/>
    <mergeCell ref="G19:G20"/>
    <mergeCell ref="H19:H20"/>
    <mergeCell ref="L19:N19"/>
    <mergeCell ref="AD19:AD20"/>
    <mergeCell ref="A19:A20"/>
    <mergeCell ref="B19:B20"/>
    <mergeCell ref="C19:C20"/>
    <mergeCell ref="D19:D20"/>
    <mergeCell ref="AA14:AE14"/>
    <mergeCell ref="AB15:AD15"/>
    <mergeCell ref="AB16:AD16"/>
    <mergeCell ref="AB17:AD17"/>
    <mergeCell ref="I19:K19"/>
    <mergeCell ref="AE19:AE20"/>
    <mergeCell ref="AA11:AE11"/>
    <mergeCell ref="F12:V12"/>
    <mergeCell ref="AA12:AE12"/>
    <mergeCell ref="AA13:AE13"/>
    <mergeCell ref="W8:Y8"/>
    <mergeCell ref="F9:V9"/>
    <mergeCell ref="W9:Y9"/>
    <mergeCell ref="L10:Q10"/>
    <mergeCell ref="W10:Y10"/>
    <mergeCell ref="W6:Y6"/>
    <mergeCell ref="B7:V7"/>
    <mergeCell ref="W7:Y7"/>
    <mergeCell ref="F3:V3"/>
    <mergeCell ref="W3:Y3"/>
    <mergeCell ref="F4:V4"/>
    <mergeCell ref="W4:Y4"/>
    <mergeCell ref="F1:V1"/>
    <mergeCell ref="W1:Y1"/>
    <mergeCell ref="A2:C2"/>
    <mergeCell ref="F2:V2"/>
    <mergeCell ref="W2:Y2"/>
    <mergeCell ref="F5:V5"/>
    <mergeCell ref="W5:Y5"/>
  </mergeCells>
  <printOptions/>
  <pageMargins left="0.7" right="0.7" top="0.75" bottom="0.75" header="0.3" footer="0.3"/>
  <pageSetup fitToWidth="2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Акколь</cp:lastModifiedBy>
  <cp:lastPrinted>2019-09-12T10:26:27Z</cp:lastPrinted>
  <dcterms:created xsi:type="dcterms:W3CDTF">2014-03-18T18:18:42Z</dcterms:created>
  <dcterms:modified xsi:type="dcterms:W3CDTF">2019-11-07T09:42:43Z</dcterms:modified>
  <cp:category/>
  <cp:version/>
  <cp:contentType/>
  <cp:contentStatus/>
</cp:coreProperties>
</file>